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580" activeTab="1"/>
  </bookViews>
  <sheets>
    <sheet name="封面" sheetId="1" r:id="rId1"/>
    <sheet name="表1 " sheetId="2" r:id="rId2"/>
    <sheet name="表2" sheetId="3" r:id="rId3"/>
    <sheet name="表3" sheetId="4" r:id="rId4"/>
    <sheet name="表4" sheetId="5" r:id="rId5"/>
    <sheet name="表5" sheetId="6" r:id="rId6"/>
    <sheet name="表6" sheetId="7" r:id="rId7"/>
    <sheet name="表7" sheetId="8" r:id="rId8"/>
    <sheet name="表8" sheetId="9" r:id="rId9"/>
  </sheets>
  <definedNames>
    <definedName name="_xlnm.Print_Area" localSheetId="2">'表2'!$1:$29</definedName>
    <definedName name="_xlnm.Print_Area" localSheetId="5">'表5'!$A$1:$E$28</definedName>
    <definedName name="_xlnm.Print_Area">#N/A</definedName>
    <definedName name="_xlnm.Print_Titles" hidden="1">#N/A</definedName>
  </definedNames>
  <calcPr fullCalcOnLoad="1"/>
</workbook>
</file>

<file path=xl/comments7.xml><?xml version="1.0" encoding="utf-8"?>
<comments xmlns="http://schemas.openxmlformats.org/spreadsheetml/2006/main">
  <authors>
    <author>周震乾</author>
  </authors>
  <commentList>
    <comment ref="B15" authorId="0">
      <text>
        <r>
          <rPr>
            <b/>
            <sz val="9"/>
            <rFont val="宋体"/>
            <family val="0"/>
          </rPr>
          <t>周震乾:</t>
        </r>
        <r>
          <rPr>
            <sz val="9"/>
            <rFont val="宋体"/>
            <family val="0"/>
          </rPr>
          <t xml:space="preserve">
共60866万，其中：成品油价格和税费改革税收返还收入14185万、城镇土地使用税基数返还收入577万、体制改革突出问题定额补助4677万、其他一般性转移支付收入97542万</t>
        </r>
      </text>
    </comment>
  </commentList>
</comments>
</file>

<file path=xl/sharedStrings.xml><?xml version="1.0" encoding="utf-8"?>
<sst xmlns="http://schemas.openxmlformats.org/spreadsheetml/2006/main" count="303" uniqueCount="208">
  <si>
    <t>单位：万元</t>
  </si>
  <si>
    <t>项     目</t>
  </si>
  <si>
    <t>比上年增减额</t>
  </si>
  <si>
    <t>比上年增减%</t>
  </si>
  <si>
    <t>其他支出</t>
  </si>
  <si>
    <t>收            入</t>
  </si>
  <si>
    <t>支              出</t>
  </si>
  <si>
    <t>项            目</t>
  </si>
  <si>
    <t>项           目</t>
  </si>
  <si>
    <t>上级补助收入</t>
  </si>
  <si>
    <t>上解上级支出</t>
  </si>
  <si>
    <t>　　体制上解</t>
  </si>
  <si>
    <t>　　专项上解</t>
  </si>
  <si>
    <t>调出资金</t>
  </si>
  <si>
    <t>年终结余</t>
  </si>
  <si>
    <t>支 出 合 计</t>
  </si>
  <si>
    <t>收入</t>
  </si>
  <si>
    <t>支出</t>
  </si>
  <si>
    <t>本年基金收入合计</t>
  </si>
  <si>
    <t>本年基金支出合计</t>
  </si>
  <si>
    <t xml:space="preserve">    均衡性转移支付补助收入</t>
  </si>
  <si>
    <t xml:space="preserve">    调整工资转移支付补助收入</t>
  </si>
  <si>
    <t xml:space="preserve">    结算补助收入</t>
  </si>
  <si>
    <t xml:space="preserve">    其他一般性转移支付收入</t>
  </si>
  <si>
    <t xml:space="preserve">    上划中央消费税</t>
  </si>
  <si>
    <t>上划省级收入</t>
  </si>
  <si>
    <t>上划中央收入</t>
  </si>
  <si>
    <t>商业服务业等事务</t>
  </si>
  <si>
    <t>　　增值税和消费税税收返还收入</t>
  </si>
  <si>
    <t>　　所得税基数返还收入</t>
  </si>
  <si>
    <t xml:space="preserve">    县级基本财力保障机制奖补资金收入</t>
  </si>
  <si>
    <t>调入资金</t>
  </si>
  <si>
    <t>收 入 合 计</t>
  </si>
  <si>
    <t>表六：</t>
  </si>
  <si>
    <t>预算数</t>
  </si>
  <si>
    <t xml:space="preserve">    专项转移支付收入</t>
  </si>
  <si>
    <t xml:space="preserve"> </t>
  </si>
  <si>
    <t>补助下级支出</t>
  </si>
  <si>
    <t>下级上解收入</t>
  </si>
  <si>
    <t>预备费</t>
  </si>
  <si>
    <t>增减      (+-%)</t>
  </si>
  <si>
    <t>表五：</t>
  </si>
  <si>
    <t>一、散装水泥专项资金收入</t>
  </si>
  <si>
    <t>二、墙体材料专项基金收入</t>
  </si>
  <si>
    <t>住房保障支出</t>
  </si>
  <si>
    <t>粮油物资储备支出</t>
  </si>
  <si>
    <t>国土海洋气象等支出</t>
  </si>
  <si>
    <t>国债还本付息支出</t>
  </si>
  <si>
    <t>金融支出</t>
  </si>
  <si>
    <t>资源勘探电力信息等支出</t>
  </si>
  <si>
    <t>交通运输支出</t>
  </si>
  <si>
    <t>农林水支出</t>
  </si>
  <si>
    <t>城乡社区支出</t>
  </si>
  <si>
    <t>节能环保支出</t>
  </si>
  <si>
    <t>医疗卫生支出</t>
  </si>
  <si>
    <t>社会保障和就业支出</t>
  </si>
  <si>
    <t>文化体育与传媒支出</t>
  </si>
  <si>
    <t>科学技术支出</t>
  </si>
  <si>
    <t>教育支出</t>
  </si>
  <si>
    <t>公共安全支出</t>
  </si>
  <si>
    <t>国防支出</t>
  </si>
  <si>
    <t>一般公共服务支出</t>
  </si>
  <si>
    <t>本年公共财政预算支出</t>
  </si>
  <si>
    <t>援助其他地区支出</t>
  </si>
  <si>
    <t>公共财政预算支出合计</t>
  </si>
  <si>
    <t>公共财政预算支出合计</t>
  </si>
  <si>
    <t>公共财政预算支出</t>
  </si>
  <si>
    <t>本年地方收入</t>
  </si>
  <si>
    <t>三、新菜地开发建设基金收入</t>
  </si>
  <si>
    <t>四、新增建设用地土地有偿使用费收入</t>
  </si>
  <si>
    <t>五、城镇公用事业附加收入</t>
  </si>
  <si>
    <t>六、国有土地收益基金收入</t>
  </si>
  <si>
    <t>七、农业土地开发资金收入</t>
  </si>
  <si>
    <t>八、国有土地使用权出让金收入</t>
  </si>
  <si>
    <t>九、彩票公益金收入</t>
  </si>
  <si>
    <t>十、城市基础设施配套费收入</t>
  </si>
  <si>
    <t>十一、污水处理费收入</t>
  </si>
  <si>
    <t>十二、其他政府性基金收入</t>
  </si>
  <si>
    <t xml:space="preserve">  国有土地使用权出让金支出</t>
  </si>
  <si>
    <t xml:space="preserve">  城市公用事业附加支出</t>
  </si>
  <si>
    <t xml:space="preserve">  城市基础设施配套费支出</t>
  </si>
  <si>
    <t xml:space="preserve">  污水处理费支出</t>
  </si>
  <si>
    <t>一、文化体育与传媒</t>
  </si>
  <si>
    <t>二、社会保障和就业</t>
  </si>
  <si>
    <t>三、城乡社区事务</t>
  </si>
  <si>
    <t xml:space="preserve">  散装水泥专项资金支出</t>
  </si>
  <si>
    <t xml:space="preserve">  新型墙体材料专项基金支出</t>
  </si>
  <si>
    <t>四、交通运输</t>
  </si>
  <si>
    <t>五、资源勘探电力信息等事务</t>
  </si>
  <si>
    <t>六、商业服务业等事务</t>
  </si>
  <si>
    <t>七、其他政府性基金支出</t>
  </si>
  <si>
    <t xml:space="preserve">  其他政府性基金支出</t>
  </si>
  <si>
    <t xml:space="preserve">  彩票公益金安排的支出</t>
  </si>
  <si>
    <t xml:space="preserve">  其中：改征增值税</t>
  </si>
  <si>
    <t>2.营业税(30%)</t>
  </si>
  <si>
    <t>3.企业所得税（11.2%）</t>
  </si>
  <si>
    <t>4.所得税退税</t>
  </si>
  <si>
    <t>5.个人所得税（11.2%）</t>
  </si>
  <si>
    <t>6.资源税(30%)</t>
  </si>
  <si>
    <t>7.城市维护建设税(15%)</t>
  </si>
  <si>
    <t>8.房产税(40%)</t>
  </si>
  <si>
    <t>9.印花税(40%)</t>
  </si>
  <si>
    <t>10.城镇土地使用税(28%)</t>
  </si>
  <si>
    <t>11.土地增值税(40%)</t>
  </si>
  <si>
    <t>12.车船税</t>
  </si>
  <si>
    <t>13.耕地占用税(40%)</t>
  </si>
  <si>
    <t>14.契税</t>
  </si>
  <si>
    <t>表一：</t>
  </si>
  <si>
    <t>表二：</t>
  </si>
  <si>
    <t>表三：</t>
  </si>
  <si>
    <t>项      目</t>
  </si>
  <si>
    <t>一、税收收入</t>
  </si>
  <si>
    <t>二、非税收入</t>
  </si>
  <si>
    <t>1.专项收入</t>
  </si>
  <si>
    <t>2.行政性收费</t>
  </si>
  <si>
    <t>3.罚没收入</t>
  </si>
  <si>
    <t>3.国有资本经营收入</t>
  </si>
  <si>
    <t>5.国有资源（资产）有偿使用收入</t>
  </si>
  <si>
    <t>6.其他非税收入</t>
  </si>
  <si>
    <t>地方收入</t>
  </si>
  <si>
    <t xml:space="preserve">     上划省级增值税(12.5%)</t>
  </si>
  <si>
    <t xml:space="preserve">     上划省级企业所得税(12%)</t>
  </si>
  <si>
    <t xml:space="preserve">     上划省级个人所得税(12%）</t>
  </si>
  <si>
    <t xml:space="preserve">     上划省级资源税（25%）</t>
  </si>
  <si>
    <t xml:space="preserve">     上划省级城镇土地使用税(30%)</t>
  </si>
  <si>
    <t xml:space="preserve">     上划中央增值税(50%)</t>
  </si>
  <si>
    <t xml:space="preserve">     上划中央消费税</t>
  </si>
  <si>
    <t xml:space="preserve">     上划中央企业所得税(60%)</t>
  </si>
  <si>
    <t xml:space="preserve">     上划中央个人所得税(60%）</t>
  </si>
  <si>
    <t>一般公共预算收入</t>
  </si>
  <si>
    <t xml:space="preserve">     上划省级营业税(12.5%)</t>
  </si>
  <si>
    <t>表四：</t>
  </si>
  <si>
    <t>十三、政府性基金转移收入</t>
  </si>
  <si>
    <t>表八：</t>
  </si>
  <si>
    <t>表七：</t>
  </si>
  <si>
    <t>上年结余收入</t>
  </si>
  <si>
    <t>内部资料注意保存</t>
  </si>
  <si>
    <t>单位负责人：陈冯坚</t>
  </si>
  <si>
    <t>联系电话：5486078</t>
  </si>
  <si>
    <t xml:space="preserve">     上划中央营业税（50%）</t>
  </si>
  <si>
    <t>单位名称：邵阳经济开发区财政局</t>
  </si>
  <si>
    <t xml:space="preserve"> 6.其他非税收入</t>
  </si>
  <si>
    <t>比上年增减额</t>
  </si>
  <si>
    <t>项   目</t>
  </si>
  <si>
    <t>年度
预算</t>
  </si>
  <si>
    <t>2017年完成数（预计）</t>
  </si>
  <si>
    <t>2016年完成数（决算）</t>
  </si>
  <si>
    <t>一、税收收入</t>
  </si>
  <si>
    <t>1.增值税（15%）</t>
  </si>
  <si>
    <t>二、非税收入</t>
  </si>
  <si>
    <t xml:space="preserve"> 1.专项收入</t>
  </si>
  <si>
    <t xml:space="preserve"> 2.行政性收费</t>
  </si>
  <si>
    <t xml:space="preserve"> 3.罚没收入</t>
  </si>
  <si>
    <t xml:space="preserve"> 4.国有资本经营收入</t>
  </si>
  <si>
    <t xml:space="preserve"> 5.国有资源（资产）有偿使用收入</t>
  </si>
  <si>
    <t>地方收入</t>
  </si>
  <si>
    <t xml:space="preserve">    上划省级增值税12.5%</t>
  </si>
  <si>
    <t xml:space="preserve">    上划省级营业税12.5%</t>
  </si>
  <si>
    <t xml:space="preserve">    上划省级企业所得税12%</t>
  </si>
  <si>
    <t xml:space="preserve">    上划省级个人所得税12%</t>
  </si>
  <si>
    <t xml:space="preserve">    上划省级资源税25%</t>
  </si>
  <si>
    <t xml:space="preserve">    上划省级城镇土地使用税30%</t>
  </si>
  <si>
    <t>上划中央收入</t>
  </si>
  <si>
    <t xml:space="preserve">    上划中央增值税50%</t>
  </si>
  <si>
    <t xml:space="preserve">    上划中央企业所得税60%</t>
  </si>
  <si>
    <t xml:space="preserve">    上划中央个人所得税60%</t>
  </si>
  <si>
    <t xml:space="preserve">    上划中央营业税50%</t>
  </si>
  <si>
    <t>一般公共预算收入</t>
  </si>
  <si>
    <t>为预算
（%）</t>
  </si>
  <si>
    <t>2017年经开区一般公共预算收入完成情况表</t>
  </si>
  <si>
    <t>2017年经开区一般公共预算支出完成情况表</t>
  </si>
  <si>
    <r>
      <t>2</t>
    </r>
    <r>
      <rPr>
        <sz val="12"/>
        <rFont val="宋体"/>
        <family val="0"/>
      </rPr>
      <t>017年完成数（预计）</t>
    </r>
  </si>
  <si>
    <r>
      <t>2</t>
    </r>
    <r>
      <rPr>
        <sz val="12"/>
        <rFont val="宋体"/>
        <family val="0"/>
      </rPr>
      <t>016年完成数（决算数）</t>
    </r>
  </si>
  <si>
    <r>
      <t>增减（+</t>
    </r>
    <r>
      <rPr>
        <sz val="12"/>
        <rFont val="宋体"/>
        <family val="0"/>
      </rPr>
      <t>-%）</t>
    </r>
  </si>
  <si>
    <t>增减
（+-%）</t>
  </si>
  <si>
    <r>
      <t>2017</t>
    </r>
    <r>
      <rPr>
        <b/>
        <sz val="18"/>
        <rFont val="宋体"/>
        <family val="0"/>
      </rPr>
      <t>年经开区一般公共预算收支平衡表</t>
    </r>
  </si>
  <si>
    <r>
      <t>201</t>
    </r>
    <r>
      <rPr>
        <sz val="12"/>
        <rFont val="宋体"/>
        <family val="0"/>
      </rPr>
      <t>7</t>
    </r>
    <r>
      <rPr>
        <sz val="12"/>
        <rFont val="宋体"/>
        <family val="0"/>
      </rPr>
      <t>年</t>
    </r>
    <r>
      <rPr>
        <sz val="12"/>
        <rFont val="宋体"/>
        <family val="0"/>
      </rPr>
      <t xml:space="preserve">     </t>
    </r>
    <r>
      <rPr>
        <sz val="12"/>
        <rFont val="宋体"/>
        <family val="0"/>
      </rPr>
      <t>完成数</t>
    </r>
    <r>
      <rPr>
        <sz val="12"/>
        <rFont val="宋体"/>
        <family val="0"/>
      </rPr>
      <t xml:space="preserve">  (快报）</t>
    </r>
  </si>
  <si>
    <t>上年结余</t>
  </si>
  <si>
    <r>
      <t>201</t>
    </r>
    <r>
      <rPr>
        <b/>
        <sz val="16"/>
        <rFont val="宋体"/>
        <family val="0"/>
      </rPr>
      <t>8</t>
    </r>
    <r>
      <rPr>
        <b/>
        <sz val="16"/>
        <rFont val="宋体"/>
        <family val="0"/>
      </rPr>
      <t>年经开区一般公共预算收入预算草案</t>
    </r>
  </si>
  <si>
    <t>2018年经开区一般公共预算支出预算草案</t>
  </si>
  <si>
    <r>
      <t>2018</t>
    </r>
    <r>
      <rPr>
        <b/>
        <sz val="18"/>
        <rFont val="宋体"/>
        <family val="0"/>
      </rPr>
      <t>年经开区一般公共预算收支平衡表</t>
    </r>
  </si>
  <si>
    <r>
      <t>201</t>
    </r>
    <r>
      <rPr>
        <sz val="12"/>
        <rFont val="宋体"/>
        <family val="0"/>
      </rPr>
      <t>8</t>
    </r>
    <r>
      <rPr>
        <sz val="12"/>
        <rFont val="宋体"/>
        <family val="0"/>
      </rPr>
      <t>年预算</t>
    </r>
  </si>
  <si>
    <t>2017年经开区政府性基金收支完成情况表</t>
  </si>
  <si>
    <t>2018年经开区政府性基金收支预算草案</t>
  </si>
  <si>
    <t>八、转移支出</t>
  </si>
  <si>
    <t xml:space="preserve">    调出资金</t>
  </si>
  <si>
    <t>比上年增减额</t>
  </si>
  <si>
    <t>2018年预算数</t>
  </si>
  <si>
    <t>1.增值税（18.75%）</t>
  </si>
  <si>
    <t xml:space="preserve">  其中：改征增值税（18.75%）</t>
  </si>
  <si>
    <t>2.营业税(18.75%)</t>
  </si>
  <si>
    <t>3.企业所得税（14%）</t>
  </si>
  <si>
    <t>5.个人所得税（14%）</t>
  </si>
  <si>
    <t>6.资源税(37.5%)</t>
  </si>
  <si>
    <t>8.房产税(50%)</t>
  </si>
  <si>
    <t>9.印花税(50%)</t>
  </si>
  <si>
    <t>10.城镇土地使用税(35%)</t>
  </si>
  <si>
    <t>11.土地增值税(50%)</t>
  </si>
  <si>
    <t>13.耕地占用税(100%)</t>
  </si>
  <si>
    <t>八、转移支出</t>
  </si>
  <si>
    <t>比上年
增减额</t>
  </si>
  <si>
    <r>
      <t>2017</t>
    </r>
    <r>
      <rPr>
        <sz val="12"/>
        <rFont val="宋体"/>
        <family val="0"/>
      </rPr>
      <t>年预
算数</t>
    </r>
  </si>
  <si>
    <r>
      <t>20</t>
    </r>
    <r>
      <rPr>
        <sz val="12"/>
        <rFont val="宋体"/>
        <family val="0"/>
      </rPr>
      <t>1</t>
    </r>
    <r>
      <rPr>
        <sz val="12"/>
        <rFont val="宋体"/>
        <family val="0"/>
      </rPr>
      <t>8</t>
    </r>
    <r>
      <rPr>
        <sz val="12"/>
        <rFont val="宋体"/>
        <family val="0"/>
      </rPr>
      <t>年预
算数</t>
    </r>
  </si>
  <si>
    <r>
      <t xml:space="preserve">2018年邵阳经济开发区                                     
财
政
预
算
</t>
    </r>
    <r>
      <rPr>
        <b/>
        <sz val="36"/>
        <rFont val="汉鼎简大黑"/>
        <family val="0"/>
      </rPr>
      <t>（草案）</t>
    </r>
  </si>
  <si>
    <t>编报时间：二○一七年十一月二十八日</t>
  </si>
  <si>
    <t>预计完成数</t>
  </si>
  <si>
    <t>预计完
成数</t>
  </si>
  <si>
    <t>备注：因耕地占用税入库级次由原市中心支库变更为经开区支库增加税收收入5670万元,剔除此因素，本年一般公共预算收入为18573万元，比上年预计完成数15476万元，增长20.01%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</si>
</sst>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_ "/>
    <numFmt numFmtId="180" formatCode="_ * #,##0_ ;_ * \-#,##0_ ;_ * &quot;-&quot;??_ ;_ @_ "/>
    <numFmt numFmtId="181" formatCode="#,##0;\-#,##0;&quot;-&quot;"/>
    <numFmt numFmtId="182" formatCode="_-* #,##0_-;\-* #,##0_-;_-* &quot;-&quot;_-;_-@_-"/>
    <numFmt numFmtId="183" formatCode="#,##0_);[Red]\(#,##0\)"/>
    <numFmt numFmtId="184" formatCode="0.0%"/>
    <numFmt numFmtId="185" formatCode="0.00_);[Red]\(0.00\)"/>
    <numFmt numFmtId="186" formatCode="_ * #,##0.0_ ;_ * \-#,##0.0_ ;_ * &quot;-&quot;??_ ;_ @_ "/>
  </numFmts>
  <fonts count="69">
    <font>
      <sz val="12"/>
      <name val="宋体"/>
      <family val="0"/>
    </font>
    <font>
      <b/>
      <sz val="12"/>
      <name val="楷体_GB2312"/>
      <family val="3"/>
    </font>
    <font>
      <sz val="12"/>
      <name val="楷体_GB2312"/>
      <family val="3"/>
    </font>
    <font>
      <b/>
      <sz val="18"/>
      <name val="宋体"/>
      <family val="0"/>
    </font>
    <font>
      <u val="single"/>
      <sz val="12"/>
      <color indexed="36"/>
      <name val="宋体"/>
      <family val="0"/>
    </font>
    <font>
      <sz val="7"/>
      <name val="Small Fonts"/>
      <family val="2"/>
    </font>
    <font>
      <sz val="10"/>
      <name val="MS Sans Serif"/>
      <family val="2"/>
    </font>
    <font>
      <sz val="10"/>
      <name val="Arial"/>
      <family val="2"/>
    </font>
    <font>
      <u val="single"/>
      <sz val="12"/>
      <color indexed="12"/>
      <name val="宋体"/>
      <family val="0"/>
    </font>
    <font>
      <sz val="9"/>
      <name val="宋体"/>
      <family val="0"/>
    </font>
    <font>
      <b/>
      <sz val="18"/>
      <name val="华文宋体"/>
      <family val="0"/>
    </font>
    <font>
      <b/>
      <sz val="18"/>
      <name val="Times New Roman"/>
      <family val="1"/>
    </font>
    <font>
      <sz val="12"/>
      <name val="Arial"/>
      <family val="2"/>
    </font>
    <font>
      <sz val="11"/>
      <name val="宋体"/>
      <family val="0"/>
    </font>
    <font>
      <b/>
      <sz val="20"/>
      <name val="黑体"/>
      <family val="3"/>
    </font>
    <font>
      <sz val="10"/>
      <name val="宋体"/>
      <family val="0"/>
    </font>
    <font>
      <sz val="10"/>
      <name val="楷体_GB2312"/>
      <family val="3"/>
    </font>
    <font>
      <sz val="11"/>
      <name val="楷体_GB2312"/>
      <family val="3"/>
    </font>
    <font>
      <b/>
      <sz val="12"/>
      <name val="Times New Roman"/>
      <family val="1"/>
    </font>
    <font>
      <sz val="10"/>
      <color indexed="8"/>
      <name val="Arial"/>
      <family val="2"/>
    </font>
    <font>
      <b/>
      <sz val="12"/>
      <name val="宋体"/>
      <family val="0"/>
    </font>
    <font>
      <i/>
      <sz val="12"/>
      <name val="宋体"/>
      <family val="0"/>
    </font>
    <font>
      <b/>
      <sz val="9"/>
      <name val="宋体"/>
      <family val="0"/>
    </font>
    <font>
      <b/>
      <sz val="16"/>
      <name val="宋体"/>
      <family val="0"/>
    </font>
    <font>
      <sz val="11"/>
      <color indexed="8"/>
      <name val="宋体"/>
      <family val="0"/>
    </font>
    <font>
      <sz val="11"/>
      <color indexed="9"/>
      <name val="宋体"/>
      <family val="0"/>
    </font>
    <font>
      <b/>
      <sz val="10"/>
      <name val="MS Sans Serif"/>
      <family val="2"/>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黑体"/>
      <family val="3"/>
    </font>
    <font>
      <b/>
      <sz val="10"/>
      <name val="黑体"/>
      <family val="3"/>
    </font>
    <font>
      <b/>
      <sz val="48"/>
      <name val="汉鼎简大黑"/>
      <family val="0"/>
    </font>
    <font>
      <b/>
      <sz val="36"/>
      <name val="汉鼎简大黑"/>
      <family val="0"/>
    </font>
    <font>
      <sz val="18"/>
      <name val="创艺简中圆"/>
      <family val="0"/>
    </font>
    <font>
      <sz val="18"/>
      <name val="宋体"/>
      <family val="0"/>
    </font>
    <font>
      <sz val="10"/>
      <color indexed="8"/>
      <name val="宋体"/>
      <family val="0"/>
    </font>
    <font>
      <b/>
      <sz val="10"/>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thin"/>
      <bottom>
        <color indexed="63"/>
      </bottom>
    </border>
  </borders>
  <cellStyleXfs count="156">
    <xf numFmtId="0" fontId="0" fillId="0" borderId="0">
      <alignment vertical="center"/>
      <protection/>
    </xf>
    <xf numFmtId="0" fontId="20"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1" fillId="2" borderId="0" applyNumberFormat="0" applyBorder="0" applyAlignment="0" applyProtection="0"/>
    <xf numFmtId="0" fontId="24" fillId="2" borderId="0" applyNumberFormat="0" applyBorder="0" applyAlignment="0" applyProtection="0"/>
    <xf numFmtId="0" fontId="51" fillId="3" borderId="0" applyNumberFormat="0" applyBorder="0" applyAlignment="0" applyProtection="0"/>
    <xf numFmtId="0" fontId="24" fillId="3" borderId="0" applyNumberFormat="0" applyBorder="0" applyAlignment="0" applyProtection="0"/>
    <xf numFmtId="0" fontId="51" fillId="4" borderId="0" applyNumberFormat="0" applyBorder="0" applyAlignment="0" applyProtection="0"/>
    <xf numFmtId="0" fontId="24" fillId="4" borderId="0" applyNumberFormat="0" applyBorder="0" applyAlignment="0" applyProtection="0"/>
    <xf numFmtId="0" fontId="51" fillId="5" borderId="0" applyNumberFormat="0" applyBorder="0" applyAlignment="0" applyProtection="0"/>
    <xf numFmtId="0" fontId="24" fillId="5" borderId="0" applyNumberFormat="0" applyBorder="0" applyAlignment="0" applyProtection="0"/>
    <xf numFmtId="0" fontId="51" fillId="6" borderId="0" applyNumberFormat="0" applyBorder="0" applyAlignment="0" applyProtection="0"/>
    <xf numFmtId="0" fontId="24" fillId="7" borderId="0" applyNumberFormat="0" applyBorder="0" applyAlignment="0" applyProtection="0"/>
    <xf numFmtId="0" fontId="51" fillId="8" borderId="0" applyNumberFormat="0" applyBorder="0" applyAlignment="0" applyProtection="0"/>
    <xf numFmtId="0" fontId="24" fillId="9" borderId="0" applyNumberFormat="0" applyBorder="0" applyAlignment="0" applyProtection="0"/>
    <xf numFmtId="0" fontId="51" fillId="10" borderId="0" applyNumberFormat="0" applyBorder="0" applyAlignment="0" applyProtection="0"/>
    <xf numFmtId="0" fontId="24" fillId="11" borderId="0" applyNumberFormat="0" applyBorder="0" applyAlignment="0" applyProtection="0"/>
    <xf numFmtId="0" fontId="51" fillId="12" borderId="0" applyNumberFormat="0" applyBorder="0" applyAlignment="0" applyProtection="0"/>
    <xf numFmtId="0" fontId="24" fillId="13" borderId="0" applyNumberFormat="0" applyBorder="0" applyAlignment="0" applyProtection="0"/>
    <xf numFmtId="0" fontId="51" fillId="14" borderId="0" applyNumberFormat="0" applyBorder="0" applyAlignment="0" applyProtection="0"/>
    <xf numFmtId="0" fontId="24" fillId="14" borderId="0" applyNumberFormat="0" applyBorder="0" applyAlignment="0" applyProtection="0"/>
    <xf numFmtId="0" fontId="51" fillId="15" borderId="0" applyNumberFormat="0" applyBorder="0" applyAlignment="0" applyProtection="0"/>
    <xf numFmtId="0" fontId="24" fillId="5" borderId="0" applyNumberFormat="0" applyBorder="0" applyAlignment="0" applyProtection="0"/>
    <xf numFmtId="0" fontId="51" fillId="16" borderId="0" applyNumberFormat="0" applyBorder="0" applyAlignment="0" applyProtection="0"/>
    <xf numFmtId="0" fontId="24" fillId="11" borderId="0" applyNumberFormat="0" applyBorder="0" applyAlignment="0" applyProtection="0"/>
    <xf numFmtId="0" fontId="51" fillId="17" borderId="0" applyNumberFormat="0" applyBorder="0" applyAlignment="0" applyProtection="0"/>
    <xf numFmtId="0" fontId="24" fillId="18" borderId="0" applyNumberFormat="0" applyBorder="0" applyAlignment="0" applyProtection="0"/>
    <xf numFmtId="0" fontId="52" fillId="19" borderId="0" applyNumberFormat="0" applyBorder="0" applyAlignment="0" applyProtection="0"/>
    <xf numFmtId="0" fontId="25" fillId="20" borderId="0" applyNumberFormat="0" applyBorder="0" applyAlignment="0" applyProtection="0"/>
    <xf numFmtId="0" fontId="52" fillId="21" borderId="0" applyNumberFormat="0" applyBorder="0" applyAlignment="0" applyProtection="0"/>
    <xf numFmtId="0" fontId="25" fillId="13" borderId="0" applyNumberFormat="0" applyBorder="0" applyAlignment="0" applyProtection="0"/>
    <xf numFmtId="0" fontId="52" fillId="14" borderId="0" applyNumberFormat="0" applyBorder="0" applyAlignment="0" applyProtection="0"/>
    <xf numFmtId="0" fontId="25" fillId="14" borderId="0" applyNumberFormat="0" applyBorder="0" applyAlignment="0" applyProtection="0"/>
    <xf numFmtId="0" fontId="52" fillId="22" borderId="0" applyNumberFormat="0" applyBorder="0" applyAlignment="0" applyProtection="0"/>
    <xf numFmtId="0" fontId="25" fillId="22" borderId="0" applyNumberFormat="0" applyBorder="0" applyAlignment="0" applyProtection="0"/>
    <xf numFmtId="0" fontId="52" fillId="23" borderId="0" applyNumberFormat="0" applyBorder="0" applyAlignment="0" applyProtection="0"/>
    <xf numFmtId="0" fontId="25" fillId="24" borderId="0" applyNumberFormat="0" applyBorder="0" applyAlignment="0" applyProtection="0"/>
    <xf numFmtId="0" fontId="52" fillId="25" borderId="0" applyNumberFormat="0" applyBorder="0" applyAlignment="0" applyProtection="0"/>
    <xf numFmtId="0" fontId="25" fillId="25" borderId="0" applyNumberFormat="0" applyBorder="0" applyAlignment="0" applyProtection="0"/>
    <xf numFmtId="181" fontId="19" fillId="0" borderId="0" applyFill="0" applyBorder="0" applyAlignment="0">
      <protection/>
    </xf>
    <xf numFmtId="0" fontId="26" fillId="0" borderId="0" applyNumberFormat="0" applyFill="0" applyBorder="0" applyAlignment="0" applyProtection="0"/>
    <xf numFmtId="37" fontId="5" fillId="0" borderId="0">
      <alignment/>
      <protection/>
    </xf>
    <xf numFmtId="0" fontId="6" fillId="0" borderId="0">
      <alignment/>
      <protection/>
    </xf>
    <xf numFmtId="0" fontId="26" fillId="0" borderId="0" applyNumberForma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27" fillId="0" borderId="2" applyNumberFormat="0" applyFill="0" applyAlignment="0" applyProtection="0"/>
    <xf numFmtId="0" fontId="55" fillId="0" borderId="3" applyNumberFormat="0" applyFill="0" applyAlignment="0" applyProtection="0"/>
    <xf numFmtId="0" fontId="28" fillId="0" borderId="4" applyNumberFormat="0" applyFill="0" applyAlignment="0" applyProtection="0"/>
    <xf numFmtId="0" fontId="56" fillId="0" borderId="5" applyNumberFormat="0" applyFill="0" applyAlignment="0" applyProtection="0"/>
    <xf numFmtId="0" fontId="29" fillId="0" borderId="6" applyNumberFormat="0" applyFill="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7" fillId="26"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7" fillId="0" borderId="0">
      <alignment/>
      <protection/>
    </xf>
    <xf numFmtId="0" fontId="8" fillId="0" borderId="0" applyNumberFormat="0" applyFill="0" applyBorder="0" applyAlignment="0" applyProtection="0"/>
    <xf numFmtId="0" fontId="58" fillId="2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9" fillId="0" borderId="7" applyNumberFormat="0" applyFill="0" applyAlignment="0" applyProtection="0"/>
    <xf numFmtId="0" fontId="33" fillId="0" borderId="8"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0" fillId="28" borderId="9" applyNumberFormat="0" applyAlignment="0" applyProtection="0"/>
    <xf numFmtId="0" fontId="34" fillId="29" borderId="10" applyNumberFormat="0" applyAlignment="0" applyProtection="0"/>
    <xf numFmtId="0" fontId="61" fillId="30" borderId="11" applyNumberFormat="0" applyAlignment="0" applyProtection="0"/>
    <xf numFmtId="0" fontId="35" fillId="31" borderId="12" applyNumberFormat="0" applyAlignment="0" applyProtection="0"/>
    <xf numFmtId="0" fontId="62"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xf numFmtId="0" fontId="37" fillId="0" borderId="0" applyNumberFormat="0" applyFill="0" applyBorder="0" applyAlignment="0" applyProtection="0"/>
    <xf numFmtId="0" fontId="64" fillId="0" borderId="13" applyNumberFormat="0" applyFill="0" applyAlignment="0" applyProtection="0"/>
    <xf numFmtId="0" fontId="38" fillId="0" borderId="14" applyNumberFormat="0" applyFill="0" applyAlignment="0" applyProtection="0"/>
    <xf numFmtId="0" fontId="6"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0" borderId="0">
      <alignment horizontal="centerContinuous" vertical="center"/>
      <protection/>
    </xf>
    <xf numFmtId="43" fontId="0" fillId="0" borderId="0" applyFont="0" applyFill="0" applyBorder="0" applyAlignment="0" applyProtection="0"/>
    <xf numFmtId="0" fontId="9" fillId="0" borderId="0">
      <alignment horizontal="centerContinuous" vertical="center"/>
      <protection/>
    </xf>
    <xf numFmtId="43" fontId="24" fillId="0" borderId="0" applyFont="0" applyFill="0" applyBorder="0" applyAlignment="0" applyProtection="0"/>
    <xf numFmtId="43" fontId="24"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0" fontId="52" fillId="32" borderId="0" applyNumberFormat="0" applyBorder="0" applyAlignment="0" applyProtection="0"/>
    <xf numFmtId="0" fontId="25" fillId="33" borderId="0" applyNumberFormat="0" applyBorder="0" applyAlignment="0" applyProtection="0"/>
    <xf numFmtId="0" fontId="52" fillId="34" borderId="0" applyNumberFormat="0" applyBorder="0" applyAlignment="0" applyProtection="0"/>
    <xf numFmtId="0" fontId="25" fillId="35" borderId="0" applyNumberFormat="0" applyBorder="0" applyAlignment="0" applyProtection="0"/>
    <xf numFmtId="0" fontId="52" fillId="36" borderId="0" applyNumberFormat="0" applyBorder="0" applyAlignment="0" applyProtection="0"/>
    <xf numFmtId="0" fontId="25" fillId="37" borderId="0" applyNumberFormat="0" applyBorder="0" applyAlignment="0" applyProtection="0"/>
    <xf numFmtId="0" fontId="52" fillId="38" borderId="0" applyNumberFormat="0" applyBorder="0" applyAlignment="0" applyProtection="0"/>
    <xf numFmtId="0" fontId="25" fillId="22" borderId="0" applyNumberFormat="0" applyBorder="0" applyAlignment="0" applyProtection="0"/>
    <xf numFmtId="0" fontId="52" fillId="39" borderId="0" applyNumberFormat="0" applyBorder="0" applyAlignment="0" applyProtection="0"/>
    <xf numFmtId="0" fontId="25" fillId="24" borderId="0" applyNumberFormat="0" applyBorder="0" applyAlignment="0" applyProtection="0"/>
    <xf numFmtId="0" fontId="52" fillId="40" borderId="0" applyNumberFormat="0" applyBorder="0" applyAlignment="0" applyProtection="0"/>
    <xf numFmtId="0" fontId="25" fillId="41" borderId="0" applyNumberFormat="0" applyBorder="0" applyAlignment="0" applyProtection="0"/>
    <xf numFmtId="0" fontId="65" fillId="42" borderId="0" applyNumberFormat="0" applyBorder="0" applyAlignment="0" applyProtection="0"/>
    <xf numFmtId="0" fontId="39" fillId="43" borderId="0" applyNumberFormat="0" applyBorder="0" applyAlignment="0" applyProtection="0"/>
    <xf numFmtId="0" fontId="66" fillId="28" borderId="15" applyNumberFormat="0" applyAlignment="0" applyProtection="0"/>
    <xf numFmtId="0" fontId="40" fillId="29" borderId="16" applyNumberFormat="0" applyAlignment="0" applyProtection="0"/>
    <xf numFmtId="0" fontId="67" fillId="44" borderId="9" applyNumberFormat="0" applyAlignment="0" applyProtection="0"/>
    <xf numFmtId="0" fontId="41" fillId="9" borderId="10" applyNumberFormat="0" applyAlignment="0" applyProtection="0"/>
    <xf numFmtId="0" fontId="4" fillId="0" borderId="0" applyNumberFormat="0" applyFill="0" applyBorder="0" applyAlignment="0" applyProtection="0"/>
    <xf numFmtId="0" fontId="0" fillId="45" borderId="17" applyNumberFormat="0" applyFont="0" applyAlignment="0" applyProtection="0"/>
    <xf numFmtId="0" fontId="0" fillId="46" borderId="18" applyNumberFormat="0" applyFont="0" applyAlignment="0" applyProtection="0"/>
  </cellStyleXfs>
  <cellXfs count="201">
    <xf numFmtId="0" fontId="0" fillId="0" borderId="0" xfId="0" applyAlignment="1">
      <alignment vertical="center"/>
    </xf>
    <xf numFmtId="0" fontId="0" fillId="0" borderId="0" xfId="95">
      <alignment/>
      <protection/>
    </xf>
    <xf numFmtId="0" fontId="11" fillId="0" borderId="0" xfId="95" applyFont="1" applyAlignment="1">
      <alignment horizontal="center"/>
      <protection/>
    </xf>
    <xf numFmtId="0" fontId="3" fillId="0" borderId="0" xfId="95" applyFont="1" applyAlignment="1">
      <alignment horizontal="center"/>
      <protection/>
    </xf>
    <xf numFmtId="0" fontId="0" fillId="0" borderId="0" xfId="98" applyFont="1">
      <alignment/>
      <protection/>
    </xf>
    <xf numFmtId="0" fontId="12" fillId="0" borderId="0" xfId="98" applyFont="1">
      <alignment/>
      <protection/>
    </xf>
    <xf numFmtId="178" fontId="12" fillId="0" borderId="0" xfId="98" applyNumberFormat="1" applyFont="1">
      <alignment/>
      <protection/>
    </xf>
    <xf numFmtId="0" fontId="14" fillId="0" borderId="0" xfId="98" applyFont="1" applyAlignment="1" applyProtection="1">
      <alignment horizontal="center"/>
      <protection locked="0"/>
    </xf>
    <xf numFmtId="0" fontId="13" fillId="0" borderId="19"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5" fillId="0" borderId="19" xfId="0" applyFont="1" applyBorder="1" applyAlignment="1" applyProtection="1">
      <alignment vertical="center"/>
      <protection locked="0"/>
    </xf>
    <xf numFmtId="0" fontId="0" fillId="0" borderId="0" xfId="98" applyFont="1">
      <alignment/>
      <protection/>
    </xf>
    <xf numFmtId="3" fontId="13" fillId="0" borderId="19" xfId="0" applyNumberFormat="1" applyFont="1" applyFill="1" applyBorder="1" applyAlignment="1" applyProtection="1">
      <alignment vertical="center"/>
      <protection/>
    </xf>
    <xf numFmtId="0" fontId="7" fillId="0" borderId="0" xfId="98">
      <alignment/>
      <protection/>
    </xf>
    <xf numFmtId="0" fontId="7" fillId="0" borderId="0" xfId="98" applyAlignment="1">
      <alignment horizontal="center"/>
      <protection/>
    </xf>
    <xf numFmtId="178" fontId="7" fillId="0" borderId="0" xfId="98" applyNumberFormat="1" applyAlignment="1">
      <alignment horizontal="center"/>
      <protection/>
    </xf>
    <xf numFmtId="0" fontId="0" fillId="0" borderId="0" xfId="95" applyFont="1">
      <alignment/>
      <protection/>
    </xf>
    <xf numFmtId="0" fontId="0" fillId="0" borderId="19" xfId="95" applyFont="1" applyBorder="1" applyAlignment="1">
      <alignment horizontal="center" vertical="center" wrapText="1"/>
      <protection/>
    </xf>
    <xf numFmtId="0" fontId="0" fillId="0" borderId="0" xfId="95" applyFont="1" applyAlignment="1">
      <alignment horizontal="center" vertical="center"/>
      <protection/>
    </xf>
    <xf numFmtId="1" fontId="10" fillId="0" borderId="0" xfId="0" applyNumberFormat="1" applyFont="1" applyAlignment="1" applyProtection="1">
      <alignment horizontal="center" vertical="center"/>
      <protection locked="0"/>
    </xf>
    <xf numFmtId="0" fontId="0" fillId="0" borderId="0" xfId="0" applyFont="1" applyAlignment="1">
      <alignment vertical="center"/>
    </xf>
    <xf numFmtId="0" fontId="7" fillId="0" borderId="0" xfId="98" applyFont="1" applyAlignment="1">
      <alignment horizontal="center"/>
      <protection/>
    </xf>
    <xf numFmtId="178" fontId="7" fillId="0" borderId="0" xfId="98" applyNumberFormat="1" applyFont="1" applyAlignment="1">
      <alignment horizontal="center"/>
      <protection/>
    </xf>
    <xf numFmtId="0" fontId="7" fillId="0" borderId="0" xfId="98" applyFont="1">
      <alignment/>
      <protection/>
    </xf>
    <xf numFmtId="0" fontId="0" fillId="0" borderId="0" xfId="0" applyFont="1" applyAlignment="1">
      <alignment horizontal="center" vertical="center"/>
    </xf>
    <xf numFmtId="0" fontId="12" fillId="0" borderId="0" xfId="98" applyFont="1" applyAlignment="1">
      <alignment horizontal="center"/>
      <protection/>
    </xf>
    <xf numFmtId="0" fontId="7" fillId="0" borderId="0" xfId="98" applyFont="1" applyProtection="1">
      <alignment/>
      <protection locked="0"/>
    </xf>
    <xf numFmtId="1" fontId="0" fillId="0" borderId="0" xfId="0" applyNumberFormat="1" applyFont="1" applyAlignment="1">
      <alignment vertical="center"/>
    </xf>
    <xf numFmtId="0" fontId="0" fillId="0" borderId="19" xfId="0" applyFont="1" applyBorder="1" applyAlignment="1" applyProtection="1">
      <alignment horizontal="right" vertical="center"/>
      <protection locked="0"/>
    </xf>
    <xf numFmtId="1" fontId="2" fillId="0" borderId="19" xfId="0" applyNumberFormat="1" applyFont="1" applyFill="1" applyBorder="1" applyAlignment="1" applyProtection="1">
      <alignment horizontal="center" vertical="center"/>
      <protection locked="0"/>
    </xf>
    <xf numFmtId="178" fontId="2" fillId="0" borderId="19" xfId="98" applyNumberFormat="1" applyFont="1" applyBorder="1" applyAlignment="1">
      <alignment horizontal="right" vertical="center"/>
      <protection/>
    </xf>
    <xf numFmtId="0" fontId="16" fillId="0" borderId="0" xfId="98" applyFont="1">
      <alignment/>
      <protection/>
    </xf>
    <xf numFmtId="1" fontId="2" fillId="0" borderId="19" xfId="0" applyNumberFormat="1" applyFont="1" applyBorder="1" applyAlignment="1" applyProtection="1">
      <alignment vertical="center"/>
      <protection locked="0"/>
    </xf>
    <xf numFmtId="1" fontId="2" fillId="0" borderId="19" xfId="0" applyNumberFormat="1" applyFont="1" applyBorder="1" applyAlignment="1">
      <alignment horizontal="right" vertical="center"/>
    </xf>
    <xf numFmtId="1" fontId="2" fillId="0" borderId="19" xfId="98" applyNumberFormat="1" applyFont="1" applyBorder="1" applyAlignment="1">
      <alignment horizontal="right" vertical="center"/>
      <protection/>
    </xf>
    <xf numFmtId="0" fontId="2" fillId="0" borderId="0" xfId="0" applyFont="1" applyAlignment="1">
      <alignment vertical="center"/>
    </xf>
    <xf numFmtId="0" fontId="2" fillId="0" borderId="19" xfId="95" applyFont="1" applyBorder="1" applyAlignment="1">
      <alignment horizontal="left" vertical="center"/>
      <protection/>
    </xf>
    <xf numFmtId="0" fontId="2" fillId="0" borderId="19" xfId="95" applyFont="1" applyBorder="1" applyAlignment="1">
      <alignment horizontal="center" vertical="center"/>
      <protection/>
    </xf>
    <xf numFmtId="0" fontId="2" fillId="0" borderId="0" xfId="95" applyFont="1" applyAlignment="1">
      <alignment horizontal="center" vertical="center"/>
      <protection/>
    </xf>
    <xf numFmtId="0" fontId="2" fillId="0" borderId="19" xfId="96" applyFont="1" applyBorder="1" applyAlignment="1">
      <alignment horizontal="left" vertical="center"/>
      <protection/>
    </xf>
    <xf numFmtId="0" fontId="17" fillId="0" borderId="19" xfId="96" applyFont="1" applyBorder="1" applyAlignment="1">
      <alignment horizontal="left" vertical="center"/>
      <protection/>
    </xf>
    <xf numFmtId="0" fontId="2" fillId="0" borderId="19" xfId="95" applyFont="1" applyBorder="1" applyAlignment="1">
      <alignment horizontal="right" vertical="center"/>
      <protection/>
    </xf>
    <xf numFmtId="1" fontId="17" fillId="0" borderId="0" xfId="0" applyNumberFormat="1" applyFont="1" applyAlignment="1">
      <alignment vertical="center"/>
    </xf>
    <xf numFmtId="0" fontId="17" fillId="0" borderId="0" xfId="95" applyFont="1" applyAlignment="1">
      <alignment horizontal="right" vertical="center"/>
      <protection/>
    </xf>
    <xf numFmtId="1" fontId="1" fillId="0" borderId="19" xfId="0" applyNumberFormat="1" applyFont="1" applyBorder="1" applyAlignment="1" applyProtection="1">
      <alignment vertical="center"/>
      <protection locked="0"/>
    </xf>
    <xf numFmtId="0" fontId="2" fillId="0" borderId="19" xfId="96" applyFont="1" applyBorder="1" applyAlignment="1">
      <alignment horizontal="left" vertical="center" wrapText="1"/>
      <protection/>
    </xf>
    <xf numFmtId="179" fontId="2" fillId="0" borderId="19" xfId="95" applyNumberFormat="1" applyFont="1" applyBorder="1" applyAlignment="1">
      <alignment horizontal="right" vertical="center"/>
      <protection/>
    </xf>
    <xf numFmtId="0" fontId="0" fillId="0" borderId="19" xfId="0" applyFont="1" applyBorder="1" applyAlignment="1">
      <alignment horizontal="center" vertical="center"/>
    </xf>
    <xf numFmtId="0" fontId="13" fillId="0" borderId="0" xfId="98" applyFont="1">
      <alignment/>
      <protection/>
    </xf>
    <xf numFmtId="1" fontId="2" fillId="0" borderId="19" xfId="95" applyNumberFormat="1" applyFont="1" applyBorder="1" applyAlignment="1">
      <alignment horizontal="right" vertical="center"/>
      <protection/>
    </xf>
    <xf numFmtId="0" fontId="15" fillId="0" borderId="19" xfId="0" applyFont="1" applyBorder="1" applyAlignment="1" applyProtection="1">
      <alignment vertical="center"/>
      <protection locked="0"/>
    </xf>
    <xf numFmtId="0" fontId="0" fillId="0" borderId="19" xfId="0" applyFont="1" applyBorder="1" applyAlignment="1">
      <alignment vertical="center"/>
    </xf>
    <xf numFmtId="0" fontId="13" fillId="0" borderId="20" xfId="98" applyFont="1" applyBorder="1" applyAlignment="1">
      <alignment horizontal="right"/>
      <protection/>
    </xf>
    <xf numFmtId="0" fontId="13" fillId="0" borderId="0" xfId="98" applyFont="1">
      <alignment/>
      <protection/>
    </xf>
    <xf numFmtId="0" fontId="23" fillId="0" borderId="0" xfId="84" applyFont="1" applyAlignment="1">
      <alignment horizontal="center" vertical="center" wrapText="1"/>
      <protection/>
    </xf>
    <xf numFmtId="0" fontId="0" fillId="0" borderId="0" xfId="84">
      <alignment/>
      <protection/>
    </xf>
    <xf numFmtId="0" fontId="13" fillId="0" borderId="0" xfId="84" applyFont="1" applyAlignment="1">
      <alignment vertical="center" wrapText="1"/>
      <protection/>
    </xf>
    <xf numFmtId="183" fontId="15" fillId="0" borderId="0" xfId="84" applyNumberFormat="1" applyFont="1">
      <alignment/>
      <protection/>
    </xf>
    <xf numFmtId="0" fontId="15" fillId="0" borderId="0" xfId="84" applyFont="1">
      <alignment/>
      <protection/>
    </xf>
    <xf numFmtId="183" fontId="48" fillId="0" borderId="19" xfId="84" applyNumberFormat="1" applyFont="1" applyBorder="1" applyAlignment="1">
      <alignment horizontal="right" vertical="center" wrapText="1"/>
      <protection/>
    </xf>
    <xf numFmtId="0" fontId="16" fillId="0" borderId="19" xfId="0" applyNumberFormat="1" applyFont="1" applyFill="1" applyBorder="1" applyAlignment="1" applyProtection="1">
      <alignment horizontal="left" vertical="center"/>
      <protection/>
    </xf>
    <xf numFmtId="1" fontId="2" fillId="0" borderId="19" xfId="95" applyNumberFormat="1" applyFont="1" applyBorder="1" applyAlignment="1">
      <alignment horizontal="center" vertical="center"/>
      <protection/>
    </xf>
    <xf numFmtId="179" fontId="2" fillId="0" borderId="19" xfId="95" applyNumberFormat="1" applyFont="1" applyBorder="1" applyAlignment="1">
      <alignment horizontal="center" vertical="center"/>
      <protection/>
    </xf>
    <xf numFmtId="0" fontId="0" fillId="0" borderId="0" xfId="95" applyFont="1" applyAlignment="1">
      <alignment horizontal="center"/>
      <protection/>
    </xf>
    <xf numFmtId="0" fontId="0" fillId="0" borderId="0" xfId="95" applyAlignment="1">
      <alignment horizontal="center"/>
      <protection/>
    </xf>
    <xf numFmtId="0" fontId="17" fillId="0" borderId="0" xfId="95" applyFont="1" applyAlignment="1">
      <alignment horizontal="center" vertical="center"/>
      <protection/>
    </xf>
    <xf numFmtId="0" fontId="13" fillId="0" borderId="19" xfId="0" applyFont="1" applyBorder="1" applyAlignment="1" applyProtection="1">
      <alignment vertical="center"/>
      <protection locked="0"/>
    </xf>
    <xf numFmtId="180" fontId="2" fillId="0" borderId="19" xfId="130" applyNumberFormat="1" applyFont="1" applyBorder="1" applyAlignment="1">
      <alignment horizontal="center" vertical="center" wrapText="1"/>
    </xf>
    <xf numFmtId="180" fontId="2" fillId="0" borderId="19" xfId="130" applyNumberFormat="1" applyFont="1" applyBorder="1" applyAlignment="1">
      <alignment horizontal="center" vertical="center"/>
    </xf>
    <xf numFmtId="180" fontId="2" fillId="0" borderId="19" xfId="130" applyNumberFormat="1" applyFont="1" applyFill="1" applyBorder="1" applyAlignment="1">
      <alignment horizontal="center" vertical="center" wrapText="1"/>
    </xf>
    <xf numFmtId="0" fontId="9" fillId="0" borderId="0" xfId="97">
      <alignment vertical="center"/>
      <protection/>
    </xf>
    <xf numFmtId="0" fontId="9" fillId="0" borderId="0" xfId="97" applyAlignment="1">
      <alignment vertical="center" wrapText="1"/>
      <protection/>
    </xf>
    <xf numFmtId="0" fontId="42" fillId="0" borderId="0" xfId="97" applyFont="1" applyAlignment="1">
      <alignment horizontal="center" vertical="center" wrapText="1"/>
      <protection/>
    </xf>
    <xf numFmtId="0" fontId="9" fillId="0" borderId="0" xfId="97" applyAlignment="1">
      <alignment vertical="center"/>
      <protection/>
    </xf>
    <xf numFmtId="0" fontId="22" fillId="0" borderId="0" xfId="97" applyFont="1">
      <alignment vertical="center"/>
      <protection/>
    </xf>
    <xf numFmtId="0" fontId="47" fillId="0" borderId="0" xfId="97" applyFont="1">
      <alignment vertical="center"/>
      <protection/>
    </xf>
    <xf numFmtId="0" fontId="49" fillId="0" borderId="19" xfId="84" applyFont="1" applyBorder="1" applyAlignment="1">
      <alignment vertical="center" wrapText="1"/>
      <protection/>
    </xf>
    <xf numFmtId="0" fontId="49" fillId="0" borderId="19" xfId="84" applyFont="1" applyBorder="1">
      <alignment/>
      <protection/>
    </xf>
    <xf numFmtId="0" fontId="49" fillId="0" borderId="21" xfId="84" applyFont="1" applyBorder="1">
      <alignment/>
      <protection/>
    </xf>
    <xf numFmtId="0" fontId="13" fillId="0" borderId="0" xfId="84" applyFont="1">
      <alignment/>
      <protection/>
    </xf>
    <xf numFmtId="3" fontId="0" fillId="0" borderId="19" xfId="132" applyNumberFormat="1" applyFont="1" applyFill="1" applyBorder="1" applyAlignment="1" applyProtection="1">
      <alignment horizontal="left" vertical="center"/>
      <protection/>
    </xf>
    <xf numFmtId="185" fontId="7" fillId="0" borderId="0" xfId="56" applyNumberFormat="1" applyFont="1" applyAlignment="1">
      <alignment horizontal="center"/>
    </xf>
    <xf numFmtId="185" fontId="0" fillId="0" borderId="0" xfId="56" applyNumberFormat="1" applyFont="1" applyAlignment="1">
      <alignment vertical="center"/>
    </xf>
    <xf numFmtId="185" fontId="12" fillId="0" borderId="0" xfId="56" applyNumberFormat="1" applyFont="1" applyAlignment="1">
      <alignment horizontal="center"/>
    </xf>
    <xf numFmtId="180" fontId="7" fillId="0" borderId="0" xfId="122" applyNumberFormat="1" applyFont="1" applyAlignment="1">
      <alignment horizontal="center"/>
    </xf>
    <xf numFmtId="180" fontId="12" fillId="0" borderId="0" xfId="122" applyNumberFormat="1" applyFont="1" applyAlignment="1">
      <alignment horizontal="center"/>
    </xf>
    <xf numFmtId="180" fontId="0" fillId="0" borderId="0" xfId="122" applyNumberFormat="1" applyFont="1" applyAlignment="1">
      <alignment vertical="center"/>
    </xf>
    <xf numFmtId="1" fontId="50" fillId="0" borderId="19" xfId="0" applyNumberFormat="1" applyFont="1" applyBorder="1" applyAlignment="1" applyProtection="1">
      <alignment vertical="center"/>
      <protection locked="0"/>
    </xf>
    <xf numFmtId="183" fontId="13" fillId="0" borderId="19" xfId="84" applyNumberFormat="1" applyFont="1" applyBorder="1" applyAlignment="1">
      <alignment horizontal="right"/>
      <protection/>
    </xf>
    <xf numFmtId="185" fontId="13" fillId="0" borderId="19" xfId="56" applyNumberFormat="1" applyFont="1" applyBorder="1" applyAlignment="1">
      <alignment horizontal="right"/>
    </xf>
    <xf numFmtId="180" fontId="13" fillId="0" borderId="19" xfId="122" applyNumberFormat="1" applyFont="1" applyBorder="1" applyAlignment="1">
      <alignment/>
    </xf>
    <xf numFmtId="0" fontId="13" fillId="0" borderId="19" xfId="83" applyFont="1" applyBorder="1" applyAlignment="1">
      <alignment vertical="center" wrapText="1"/>
      <protection/>
    </xf>
    <xf numFmtId="183" fontId="13" fillId="0" borderId="19" xfId="84" applyNumberFormat="1" applyFont="1" applyBorder="1" applyAlignment="1">
      <alignment horizontal="right" vertical="center" wrapText="1"/>
      <protection/>
    </xf>
    <xf numFmtId="183" fontId="13" fillId="0" borderId="19" xfId="83" applyNumberFormat="1" applyFont="1" applyBorder="1" applyAlignment="1">
      <alignment horizontal="right" vertical="center" wrapText="1"/>
      <protection/>
    </xf>
    <xf numFmtId="178" fontId="13" fillId="0" borderId="19" xfId="56" applyNumberFormat="1" applyFont="1" applyBorder="1" applyAlignment="1">
      <alignment horizontal="right"/>
    </xf>
    <xf numFmtId="0" fontId="13" fillId="0" borderId="19" xfId="98" applyFont="1" applyBorder="1">
      <alignment/>
      <protection/>
    </xf>
    <xf numFmtId="0" fontId="50" fillId="0" borderId="19" xfId="98" applyFont="1" applyBorder="1" applyProtection="1">
      <alignment/>
      <protection locked="0"/>
    </xf>
    <xf numFmtId="1" fontId="13" fillId="0" borderId="19" xfId="98" applyNumberFormat="1" applyFont="1" applyBorder="1" applyAlignment="1">
      <alignment horizontal="right"/>
      <protection/>
    </xf>
    <xf numFmtId="0" fontId="13" fillId="0" borderId="19" xfId="98" applyFont="1" applyBorder="1" applyProtection="1">
      <alignment/>
      <protection locked="0"/>
    </xf>
    <xf numFmtId="0" fontId="13" fillId="0" borderId="19" xfId="98" applyFont="1" applyBorder="1" applyAlignment="1" applyProtection="1">
      <alignment vertical="center"/>
      <protection locked="0"/>
    </xf>
    <xf numFmtId="183" fontId="24" fillId="0" borderId="19" xfId="84" applyNumberFormat="1" applyFont="1" applyBorder="1" applyAlignment="1">
      <alignment horizontal="right" vertical="center" wrapText="1"/>
      <protection/>
    </xf>
    <xf numFmtId="1" fontId="50" fillId="0" borderId="19" xfId="0" applyNumberFormat="1" applyFont="1" applyBorder="1" applyAlignment="1" applyProtection="1">
      <alignment vertical="center"/>
      <protection locked="0"/>
    </xf>
    <xf numFmtId="183" fontId="13" fillId="0" borderId="19" xfId="98" applyNumberFormat="1" applyFont="1" applyBorder="1">
      <alignment/>
      <protection/>
    </xf>
    <xf numFmtId="0" fontId="50" fillId="0" borderId="21" xfId="0" applyNumberFormat="1" applyFont="1" applyFill="1" applyBorder="1" applyAlignment="1" applyProtection="1">
      <alignment horizontal="left" vertical="center"/>
      <protection/>
    </xf>
    <xf numFmtId="0" fontId="13" fillId="0" borderId="21" xfId="0" applyNumberFormat="1" applyFont="1" applyFill="1" applyBorder="1" applyAlignment="1" applyProtection="1">
      <alignment horizontal="left" vertical="center"/>
      <protection/>
    </xf>
    <xf numFmtId="183" fontId="13" fillId="0" borderId="22" xfId="84" applyNumberFormat="1" applyFont="1" applyBorder="1" applyAlignment="1">
      <alignment horizontal="right" vertical="center" wrapText="1"/>
      <protection/>
    </xf>
    <xf numFmtId="1" fontId="13" fillId="0" borderId="19" xfId="98" applyNumberFormat="1" applyFont="1" applyBorder="1" applyAlignment="1">
      <alignment/>
      <protection/>
    </xf>
    <xf numFmtId="180" fontId="13" fillId="47" borderId="19" xfId="122" applyNumberFormat="1" applyFont="1" applyFill="1" applyBorder="1" applyAlignment="1">
      <alignment/>
    </xf>
    <xf numFmtId="180" fontId="13" fillId="0" borderId="0" xfId="122" applyNumberFormat="1" applyFont="1" applyAlignment="1">
      <alignment vertical="center"/>
    </xf>
    <xf numFmtId="180" fontId="13" fillId="0" borderId="19" xfId="122" applyNumberFormat="1" applyFont="1" applyBorder="1" applyAlignment="1">
      <alignment horizontal="right"/>
    </xf>
    <xf numFmtId="1" fontId="13" fillId="47" borderId="19" xfId="98" applyNumberFormat="1" applyFont="1" applyFill="1" applyBorder="1" applyAlignment="1">
      <alignment/>
      <protection/>
    </xf>
    <xf numFmtId="0" fontId="13" fillId="0" borderId="19" xfId="0" applyNumberFormat="1" applyFont="1" applyFill="1" applyBorder="1" applyAlignment="1" applyProtection="1">
      <alignment horizontal="left" vertical="center"/>
      <protection/>
    </xf>
    <xf numFmtId="0" fontId="50" fillId="0" borderId="19" xfId="98" applyFont="1" applyBorder="1" applyAlignment="1" applyProtection="1">
      <alignment vertical="center"/>
      <protection locked="0"/>
    </xf>
    <xf numFmtId="183" fontId="13" fillId="47" borderId="19" xfId="84" applyNumberFormat="1" applyFont="1" applyFill="1" applyBorder="1" applyAlignment="1">
      <alignment horizontal="right" vertical="center" wrapText="1"/>
      <protection/>
    </xf>
    <xf numFmtId="0" fontId="0" fillId="0" borderId="19" xfId="95" applyFont="1" applyBorder="1" applyAlignment="1">
      <alignment horizontal="center" vertical="center" wrapText="1"/>
      <protection/>
    </xf>
    <xf numFmtId="0" fontId="0" fillId="0" borderId="19" xfId="0" applyFont="1" applyBorder="1" applyAlignment="1">
      <alignment horizontal="left" vertical="center"/>
    </xf>
    <xf numFmtId="0" fontId="15" fillId="0" borderId="19" xfId="84" applyFont="1" applyBorder="1" applyAlignment="1">
      <alignment vertical="center" wrapText="1"/>
      <protection/>
    </xf>
    <xf numFmtId="180" fontId="2" fillId="0" borderId="19" xfId="122" applyNumberFormat="1" applyFont="1" applyBorder="1" applyAlignment="1" applyProtection="1">
      <alignment vertical="center"/>
      <protection locked="0"/>
    </xf>
    <xf numFmtId="180" fontId="2" fillId="0" borderId="19" xfId="122" applyNumberFormat="1" applyFont="1" applyBorder="1" applyAlignment="1">
      <alignment vertical="center"/>
    </xf>
    <xf numFmtId="180" fontId="2" fillId="0" borderId="19" xfId="122" applyNumberFormat="1" applyFont="1" applyBorder="1" applyAlignment="1">
      <alignment horizontal="right" vertical="center"/>
    </xf>
    <xf numFmtId="43" fontId="2" fillId="0" borderId="19" xfId="122" applyNumberFormat="1" applyFont="1" applyBorder="1" applyAlignment="1">
      <alignment horizontal="right" vertical="center"/>
    </xf>
    <xf numFmtId="183" fontId="15" fillId="0" borderId="19" xfId="84" applyNumberFormat="1" applyFont="1" applyBorder="1" applyAlignment="1">
      <alignment horizontal="right"/>
      <protection/>
    </xf>
    <xf numFmtId="183" fontId="15" fillId="0" borderId="19" xfId="84" applyNumberFormat="1" applyFont="1" applyBorder="1" applyAlignment="1">
      <alignment horizontal="right"/>
      <protection/>
    </xf>
    <xf numFmtId="10" fontId="15" fillId="0" borderId="19" xfId="84" applyNumberFormat="1" applyFont="1" applyBorder="1" applyAlignment="1">
      <alignment vertical="center" wrapText="1"/>
      <protection/>
    </xf>
    <xf numFmtId="183" fontId="15" fillId="0" borderId="19" xfId="83" applyNumberFormat="1" applyFont="1" applyBorder="1" applyAlignment="1">
      <alignment horizontal="right" vertical="center" wrapText="1"/>
      <protection/>
    </xf>
    <xf numFmtId="183" fontId="15" fillId="0" borderId="19" xfId="84" applyNumberFormat="1" applyFont="1" applyBorder="1" applyAlignment="1">
      <alignment horizontal="right" vertical="center" wrapText="1"/>
      <protection/>
    </xf>
    <xf numFmtId="0" fontId="15" fillId="0" borderId="19" xfId="98" applyFont="1" applyBorder="1">
      <alignment/>
      <protection/>
    </xf>
    <xf numFmtId="1" fontId="15" fillId="0" borderId="19" xfId="98" applyNumberFormat="1" applyFont="1" applyBorder="1" applyAlignment="1">
      <alignment horizontal="right"/>
      <protection/>
    </xf>
    <xf numFmtId="0" fontId="15" fillId="0" borderId="19" xfId="84" applyFont="1" applyBorder="1">
      <alignment/>
      <protection/>
    </xf>
    <xf numFmtId="183" fontId="15" fillId="0" borderId="19" xfId="98" applyNumberFormat="1" applyFont="1" applyBorder="1">
      <alignment/>
      <protection/>
    </xf>
    <xf numFmtId="183" fontId="15" fillId="0" borderId="19" xfId="84" applyNumberFormat="1" applyFont="1" applyBorder="1" applyAlignment="1">
      <alignment horizontal="right" vertical="center" wrapText="1"/>
      <protection/>
    </xf>
    <xf numFmtId="1" fontId="15" fillId="0" borderId="19" xfId="98" applyNumberFormat="1" applyFont="1" applyBorder="1" applyAlignment="1">
      <alignment/>
      <protection/>
    </xf>
    <xf numFmtId="183" fontId="15" fillId="0" borderId="22" xfId="84" applyNumberFormat="1" applyFont="1" applyBorder="1" applyAlignment="1">
      <alignment horizontal="right" vertical="center" wrapText="1"/>
      <protection/>
    </xf>
    <xf numFmtId="1" fontId="15" fillId="47" borderId="19" xfId="98" applyNumberFormat="1" applyFont="1" applyFill="1" applyBorder="1" applyAlignment="1">
      <alignment/>
      <protection/>
    </xf>
    <xf numFmtId="183" fontId="15" fillId="47" borderId="19" xfId="84" applyNumberFormat="1" applyFont="1" applyFill="1" applyBorder="1" applyAlignment="1">
      <alignment horizontal="right" vertical="center" wrapText="1"/>
      <protection/>
    </xf>
    <xf numFmtId="183" fontId="15" fillId="47" borderId="19" xfId="84" applyNumberFormat="1" applyFont="1" applyFill="1" applyBorder="1" applyAlignment="1">
      <alignment horizontal="right" vertical="center" wrapText="1"/>
      <protection/>
    </xf>
    <xf numFmtId="180" fontId="0" fillId="0" borderId="0" xfId="122" applyNumberFormat="1" applyFont="1" applyAlignment="1">
      <alignment/>
    </xf>
    <xf numFmtId="180" fontId="23" fillId="0" borderId="0" xfId="122" applyNumberFormat="1" applyFont="1" applyAlignment="1">
      <alignment horizontal="center" vertical="center" wrapText="1"/>
    </xf>
    <xf numFmtId="180" fontId="15" fillId="0" borderId="19" xfId="122" applyNumberFormat="1" applyFont="1" applyBorder="1" applyAlignment="1">
      <alignment horizontal="right"/>
    </xf>
    <xf numFmtId="180" fontId="15" fillId="0" borderId="19" xfId="122" applyNumberFormat="1" applyFont="1" applyBorder="1" applyAlignment="1">
      <alignment horizontal="right" vertical="center" wrapText="1"/>
    </xf>
    <xf numFmtId="180" fontId="15" fillId="47" borderId="19" xfId="122" applyNumberFormat="1" applyFont="1" applyFill="1" applyBorder="1" applyAlignment="1">
      <alignment horizontal="right" vertical="center" wrapText="1"/>
    </xf>
    <xf numFmtId="0" fontId="0" fillId="0" borderId="19" xfId="0" applyBorder="1" applyAlignment="1">
      <alignment horizontal="left" vertical="center"/>
    </xf>
    <xf numFmtId="0" fontId="2" fillId="0" borderId="19" xfId="0" applyFont="1" applyBorder="1" applyAlignment="1">
      <alignment vertical="center"/>
    </xf>
    <xf numFmtId="0" fontId="46" fillId="0" borderId="0" xfId="97" applyFont="1" applyAlignment="1">
      <alignment horizontal="center" vertical="center"/>
      <protection/>
    </xf>
    <xf numFmtId="0" fontId="9" fillId="0" borderId="0" xfId="97" applyFont="1" applyAlignment="1">
      <alignment vertical="center"/>
      <protection/>
    </xf>
    <xf numFmtId="0" fontId="43" fillId="0" borderId="23" xfId="97" applyFont="1" applyBorder="1" applyAlignment="1">
      <alignment horizontal="center" vertical="center" wrapText="1"/>
      <protection/>
    </xf>
    <xf numFmtId="0" fontId="43" fillId="0" borderId="24" xfId="97" applyFont="1" applyBorder="1" applyAlignment="1">
      <alignment horizontal="center" vertical="center" wrapText="1"/>
      <protection/>
    </xf>
    <xf numFmtId="0" fontId="43" fillId="0" borderId="25" xfId="97" applyFont="1" applyBorder="1" applyAlignment="1">
      <alignment horizontal="center" vertical="center" wrapText="1"/>
      <protection/>
    </xf>
    <xf numFmtId="0" fontId="43" fillId="0" borderId="26" xfId="97" applyFont="1" applyBorder="1" applyAlignment="1">
      <alignment horizontal="center" vertical="center" wrapText="1"/>
      <protection/>
    </xf>
    <xf numFmtId="0" fontId="43" fillId="0" borderId="27" xfId="97" applyFont="1" applyBorder="1" applyAlignment="1">
      <alignment horizontal="center" vertical="center" wrapText="1"/>
      <protection/>
    </xf>
    <xf numFmtId="0" fontId="43" fillId="0" borderId="28" xfId="97" applyFont="1" applyBorder="1" applyAlignment="1">
      <alignment horizontal="center" vertical="center" wrapText="1"/>
      <protection/>
    </xf>
    <xf numFmtId="0" fontId="44" fillId="0" borderId="0" xfId="97" applyFont="1" applyAlignment="1">
      <alignment horizontal="center" vertical="center" wrapText="1"/>
      <protection/>
    </xf>
    <xf numFmtId="1" fontId="10" fillId="0" borderId="0" xfId="0" applyNumberFormat="1" applyFont="1" applyAlignment="1" applyProtection="1">
      <alignment horizontal="center" vertical="center"/>
      <protection locked="0"/>
    </xf>
    <xf numFmtId="178" fontId="13" fillId="0" borderId="29" xfId="98" applyNumberFormat="1" applyFont="1" applyBorder="1" applyAlignment="1">
      <alignment horizontal="center" vertical="center" wrapText="1"/>
      <protection/>
    </xf>
    <xf numFmtId="178" fontId="13" fillId="0" borderId="22" xfId="98" applyNumberFormat="1" applyFont="1" applyBorder="1" applyAlignment="1">
      <alignment horizontal="center" vertical="center" wrapText="1"/>
      <protection/>
    </xf>
    <xf numFmtId="185" fontId="13" fillId="0" borderId="29" xfId="56" applyNumberFormat="1" applyFont="1" applyBorder="1" applyAlignment="1">
      <alignment horizontal="center" vertical="center" wrapText="1"/>
    </xf>
    <xf numFmtId="185" fontId="13" fillId="0" borderId="22" xfId="56" applyNumberFormat="1" applyFont="1" applyBorder="1" applyAlignment="1">
      <alignment horizontal="center" vertical="center" wrapText="1"/>
    </xf>
    <xf numFmtId="0" fontId="2" fillId="0" borderId="30" xfId="98" applyFont="1" applyBorder="1" applyAlignment="1" applyProtection="1">
      <alignment wrapText="1"/>
      <protection locked="0"/>
    </xf>
    <xf numFmtId="0" fontId="13" fillId="0" borderId="29" xfId="98" applyFont="1" applyBorder="1" applyAlignment="1">
      <alignment horizontal="center" vertical="center"/>
      <protection/>
    </xf>
    <xf numFmtId="0" fontId="13" fillId="0" borderId="22" xfId="98" applyFont="1" applyBorder="1" applyAlignment="1">
      <alignment horizontal="center" vertical="center"/>
      <protection/>
    </xf>
    <xf numFmtId="0" fontId="13" fillId="0" borderId="29" xfId="98" applyFont="1" applyBorder="1" applyAlignment="1">
      <alignment horizontal="center" vertical="center" wrapText="1"/>
      <protection/>
    </xf>
    <xf numFmtId="0" fontId="13" fillId="0" borderId="22" xfId="98" applyFont="1" applyBorder="1" applyAlignment="1">
      <alignment horizontal="center" vertical="center" wrapText="1"/>
      <protection/>
    </xf>
    <xf numFmtId="180" fontId="13" fillId="0" borderId="19" xfId="122" applyNumberFormat="1" applyFont="1" applyBorder="1" applyAlignment="1">
      <alignment horizontal="center" vertical="center" wrapText="1"/>
    </xf>
    <xf numFmtId="180" fontId="13" fillId="0" borderId="19" xfId="122" applyNumberFormat="1" applyFont="1" applyBorder="1" applyAlignment="1">
      <alignment horizontal="center" vertical="center"/>
    </xf>
    <xf numFmtId="185" fontId="13" fillId="0" borderId="19" xfId="56" applyNumberFormat="1" applyFont="1" applyBorder="1" applyAlignment="1">
      <alignment horizontal="center" vertical="center" wrapText="1"/>
    </xf>
    <xf numFmtId="185" fontId="13" fillId="0" borderId="19" xfId="56" applyNumberFormat="1" applyFont="1" applyBorder="1" applyAlignment="1">
      <alignment horizontal="center" vertical="center"/>
    </xf>
    <xf numFmtId="185" fontId="2" fillId="0" borderId="20" xfId="56" applyNumberFormat="1" applyFont="1" applyBorder="1" applyAlignment="1">
      <alignment horizontal="center"/>
    </xf>
    <xf numFmtId="0" fontId="2" fillId="0" borderId="30" xfId="0" applyFont="1" applyBorder="1" applyAlignment="1">
      <alignment horizontal="left" vertical="center" wrapText="1"/>
    </xf>
    <xf numFmtId="0" fontId="0" fillId="0" borderId="0" xfId="0" applyFont="1" applyAlignment="1">
      <alignment horizontal="center" vertical="center"/>
    </xf>
    <xf numFmtId="178" fontId="0" fillId="0" borderId="29" xfId="98" applyNumberFormat="1" applyFont="1" applyBorder="1" applyAlignment="1">
      <alignment horizontal="center" vertical="center" wrapText="1"/>
      <protection/>
    </xf>
    <xf numFmtId="178" fontId="0" fillId="0" borderId="22" xfId="98" applyNumberFormat="1" applyFont="1" applyBorder="1" applyAlignment="1">
      <alignment horizontal="center" vertical="center" wrapText="1"/>
      <protection/>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0" borderId="19" xfId="98" applyFont="1" applyBorder="1" applyAlignment="1">
      <alignment horizontal="center" vertical="center" wrapText="1"/>
      <protection/>
    </xf>
    <xf numFmtId="0" fontId="0" fillId="0" borderId="19" xfId="0" applyFont="1" applyBorder="1" applyAlignment="1">
      <alignment horizontal="center" vertical="center"/>
    </xf>
    <xf numFmtId="0" fontId="0" fillId="0" borderId="29" xfId="0" applyFont="1" applyBorder="1" applyAlignment="1">
      <alignment horizontal="center" vertical="center" wrapText="1"/>
    </xf>
    <xf numFmtId="0" fontId="0" fillId="0" borderId="22" xfId="0" applyFont="1" applyBorder="1" applyAlignment="1">
      <alignment horizontal="center" vertical="center" wrapText="1"/>
    </xf>
    <xf numFmtId="0" fontId="11" fillId="0" borderId="0" xfId="95" applyFont="1" applyAlignment="1">
      <alignment horizontal="center"/>
      <protection/>
    </xf>
    <xf numFmtId="0" fontId="3" fillId="0" borderId="0" xfId="95" applyFont="1" applyAlignment="1">
      <alignment horizontal="center"/>
      <protection/>
    </xf>
    <xf numFmtId="0" fontId="0" fillId="0" borderId="19" xfId="95" applyFont="1" applyBorder="1" applyAlignment="1">
      <alignment horizontal="center" vertical="center"/>
      <protection/>
    </xf>
    <xf numFmtId="0" fontId="15" fillId="0" borderId="30" xfId="84" applyFont="1" applyBorder="1" applyAlignment="1">
      <alignment horizontal="left" vertical="center" wrapText="1"/>
      <protection/>
    </xf>
    <xf numFmtId="0" fontId="23" fillId="0" borderId="0" xfId="84" applyFont="1" applyAlignment="1">
      <alignment horizontal="center" vertical="center" wrapText="1"/>
      <protection/>
    </xf>
    <xf numFmtId="0" fontId="23" fillId="0" borderId="0" xfId="84" applyFont="1" applyAlignment="1">
      <alignment horizontal="center" vertical="center" wrapText="1"/>
      <protection/>
    </xf>
    <xf numFmtId="0" fontId="13" fillId="0" borderId="20" xfId="84" applyFont="1" applyBorder="1" applyAlignment="1">
      <alignment horizontal="right" vertical="center" wrapText="1"/>
      <protection/>
    </xf>
    <xf numFmtId="0" fontId="49" fillId="0" borderId="29" xfId="84" applyFont="1" applyBorder="1" applyAlignment="1">
      <alignment horizontal="center" vertical="center" wrapText="1"/>
      <protection/>
    </xf>
    <xf numFmtId="0" fontId="49" fillId="0" borderId="22" xfId="84" applyFont="1" applyBorder="1" applyAlignment="1">
      <alignment horizontal="center" vertical="center" wrapText="1"/>
      <protection/>
    </xf>
    <xf numFmtId="178" fontId="15" fillId="0" borderId="29" xfId="98" applyNumberFormat="1" applyFont="1" applyBorder="1" applyAlignment="1">
      <alignment horizontal="center" vertical="center" wrapText="1"/>
      <protection/>
    </xf>
    <xf numFmtId="178" fontId="15" fillId="0" borderId="22" xfId="98" applyNumberFormat="1" applyFont="1" applyBorder="1" applyAlignment="1">
      <alignment horizontal="center" vertical="center" wrapText="1"/>
      <protection/>
    </xf>
    <xf numFmtId="0" fontId="15" fillId="0" borderId="29" xfId="98" applyFont="1" applyBorder="1" applyAlignment="1">
      <alignment horizontal="center" vertical="center" wrapText="1"/>
      <protection/>
    </xf>
    <xf numFmtId="0" fontId="15" fillId="0" borderId="22" xfId="98" applyFont="1" applyBorder="1" applyAlignment="1">
      <alignment horizontal="center" vertical="center" wrapText="1"/>
      <protection/>
    </xf>
    <xf numFmtId="180" fontId="15" fillId="0" borderId="29" xfId="122" applyNumberFormat="1" applyFont="1" applyBorder="1" applyAlignment="1">
      <alignment horizontal="center" vertical="center" wrapText="1"/>
    </xf>
    <xf numFmtId="180" fontId="15" fillId="0" borderId="22" xfId="122" applyNumberFormat="1" applyFont="1" applyBorder="1" applyAlignment="1">
      <alignment horizontal="center" vertical="center" wrapText="1"/>
    </xf>
    <xf numFmtId="0" fontId="2" fillId="0" borderId="30" xfId="0" applyFont="1" applyBorder="1" applyAlignment="1">
      <alignment vertical="center" wrapText="1"/>
    </xf>
    <xf numFmtId="0" fontId="0" fillId="0" borderId="29" xfId="0" applyBorder="1" applyAlignment="1">
      <alignment horizontal="center" vertical="center" wrapText="1"/>
    </xf>
    <xf numFmtId="178" fontId="0" fillId="0" borderId="29" xfId="98" applyNumberFormat="1" applyFont="1" applyBorder="1" applyAlignment="1">
      <alignment horizontal="center" vertical="center" wrapText="1"/>
      <protection/>
    </xf>
    <xf numFmtId="0" fontId="10" fillId="0" borderId="0" xfId="98" applyFont="1" applyAlignment="1" applyProtection="1">
      <alignment horizontal="center"/>
      <protection locked="0"/>
    </xf>
    <xf numFmtId="0" fontId="0" fillId="0" borderId="29" xfId="98" applyFont="1" applyBorder="1" applyAlignment="1">
      <alignment horizontal="center" vertical="center"/>
      <protection/>
    </xf>
    <xf numFmtId="0" fontId="0" fillId="0" borderId="22" xfId="98" applyFont="1" applyBorder="1" applyAlignment="1">
      <alignment horizontal="center" vertical="center"/>
      <protection/>
    </xf>
    <xf numFmtId="178" fontId="0" fillId="0" borderId="29" xfId="98" applyNumberFormat="1" applyFont="1" applyBorder="1" applyAlignment="1">
      <alignment horizontal="center" vertical="center" wrapText="1"/>
      <protection/>
    </xf>
    <xf numFmtId="178" fontId="0" fillId="0" borderId="22" xfId="98" applyNumberFormat="1" applyFont="1" applyBorder="1" applyAlignment="1">
      <alignment horizontal="center" vertical="center" wrapText="1"/>
      <protection/>
    </xf>
    <xf numFmtId="178" fontId="0" fillId="0" borderId="19" xfId="98" applyNumberFormat="1" applyFont="1" applyBorder="1" applyAlignment="1">
      <alignment horizontal="center" vertical="center" wrapText="1"/>
      <protection/>
    </xf>
  </cellXfs>
  <cellStyles count="15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Calc Currency (0)" xfId="51"/>
    <cellStyle name="ColLevel_0" xfId="52"/>
    <cellStyle name="no dec" xfId="53"/>
    <cellStyle name="Normal_APR" xfId="54"/>
    <cellStyle name="RowLevel_0" xfId="55"/>
    <cellStyle name="Percent" xfId="56"/>
    <cellStyle name="百分比 2" xfId="57"/>
    <cellStyle name="标题" xfId="58"/>
    <cellStyle name="标题 1" xfId="59"/>
    <cellStyle name="标题 1 2" xfId="60"/>
    <cellStyle name="标题 2" xfId="61"/>
    <cellStyle name="标题 2 2" xfId="62"/>
    <cellStyle name="标题 3" xfId="63"/>
    <cellStyle name="标题 3 2" xfId="64"/>
    <cellStyle name="标题 4" xfId="65"/>
    <cellStyle name="标题 4 2" xfId="66"/>
    <cellStyle name="标题 5" xfId="67"/>
    <cellStyle name="差" xfId="68"/>
    <cellStyle name="差 2" xfId="69"/>
    <cellStyle name="差_Book1" xfId="70"/>
    <cellStyle name="常规 10" xfId="71"/>
    <cellStyle name="常规 10 2" xfId="72"/>
    <cellStyle name="常规 11" xfId="73"/>
    <cellStyle name="常规 11 2" xfId="74"/>
    <cellStyle name="常规 12" xfId="75"/>
    <cellStyle name="常规 12 2" xfId="76"/>
    <cellStyle name="常规 12 3" xfId="77"/>
    <cellStyle name="常规 13" xfId="78"/>
    <cellStyle name="常规 2" xfId="79"/>
    <cellStyle name="常规 2 2" xfId="80"/>
    <cellStyle name="常规 3" xfId="81"/>
    <cellStyle name="常规 3 2" xfId="82"/>
    <cellStyle name="常规 4" xfId="83"/>
    <cellStyle name="常规 4 2" xfId="84"/>
    <cellStyle name="常规 5" xfId="85"/>
    <cellStyle name="常规 5 2" xfId="86"/>
    <cellStyle name="常规 6" xfId="87"/>
    <cellStyle name="常规 6 2" xfId="88"/>
    <cellStyle name="常规 7" xfId="89"/>
    <cellStyle name="常规 7 2" xfId="90"/>
    <cellStyle name="常规 8" xfId="91"/>
    <cellStyle name="常规 8 2" xfId="92"/>
    <cellStyle name="常规 9" xfId="93"/>
    <cellStyle name="常规 9 2" xfId="94"/>
    <cellStyle name="常规_06年全市财政收支平衡表060725" xfId="95"/>
    <cellStyle name="常规_2007年市级财政收支平衡表" xfId="96"/>
    <cellStyle name="常规_2012基金预算20120104" xfId="97"/>
    <cellStyle name="常规_全省收入" xfId="98"/>
    <cellStyle name="Hyperlink" xfId="99"/>
    <cellStyle name="好" xfId="100"/>
    <cellStyle name="好 2" xfId="101"/>
    <cellStyle name="好_Book1" xfId="102"/>
    <cellStyle name="汇总" xfId="103"/>
    <cellStyle name="汇总 2" xfId="104"/>
    <cellStyle name="Currency" xfId="105"/>
    <cellStyle name="Currency [0]" xfId="106"/>
    <cellStyle name="计算" xfId="107"/>
    <cellStyle name="计算 2" xfId="108"/>
    <cellStyle name="检查单元格" xfId="109"/>
    <cellStyle name="检查单元格 2" xfId="110"/>
    <cellStyle name="解释性文本" xfId="111"/>
    <cellStyle name="解释性文本 2" xfId="112"/>
    <cellStyle name="警告文本" xfId="113"/>
    <cellStyle name="警告文本 2" xfId="114"/>
    <cellStyle name="链接单元格" xfId="115"/>
    <cellStyle name="链接单元格 2" xfId="116"/>
    <cellStyle name="普通_97-917" xfId="117"/>
    <cellStyle name="千分位[0]_laroux" xfId="118"/>
    <cellStyle name="千分位_97-917" xfId="119"/>
    <cellStyle name="千位[0]_1" xfId="120"/>
    <cellStyle name="千位_1" xfId="121"/>
    <cellStyle name="Comma" xfId="122"/>
    <cellStyle name="千位分隔 2" xfId="123"/>
    <cellStyle name="千位分隔 2 2" xfId="124"/>
    <cellStyle name="千位分隔 3" xfId="125"/>
    <cellStyle name="千位分隔 3 2" xfId="126"/>
    <cellStyle name="千位分隔 4" xfId="127"/>
    <cellStyle name="千位分隔 4 2" xfId="128"/>
    <cellStyle name="千位分隔 4 3" xfId="129"/>
    <cellStyle name="千位分隔 5" xfId="130"/>
    <cellStyle name="千位分隔 6" xfId="131"/>
    <cellStyle name="Comma [0]" xfId="132"/>
    <cellStyle name="千位分隔[0] 2" xfId="133"/>
    <cellStyle name="千位分隔[0] 3" xfId="134"/>
    <cellStyle name="强调文字颜色 1" xfId="135"/>
    <cellStyle name="强调文字颜色 1 2" xfId="136"/>
    <cellStyle name="强调文字颜色 2" xfId="137"/>
    <cellStyle name="强调文字颜色 2 2" xfId="138"/>
    <cellStyle name="强调文字颜色 3" xfId="139"/>
    <cellStyle name="强调文字颜色 3 2" xfId="140"/>
    <cellStyle name="强调文字颜色 4" xfId="141"/>
    <cellStyle name="强调文字颜色 4 2" xfId="142"/>
    <cellStyle name="强调文字颜色 5" xfId="143"/>
    <cellStyle name="强调文字颜色 5 2" xfId="144"/>
    <cellStyle name="强调文字颜色 6" xfId="145"/>
    <cellStyle name="强调文字颜色 6 2" xfId="146"/>
    <cellStyle name="适中" xfId="147"/>
    <cellStyle name="适中 2" xfId="148"/>
    <cellStyle name="输出" xfId="149"/>
    <cellStyle name="输出 2" xfId="150"/>
    <cellStyle name="输入" xfId="151"/>
    <cellStyle name="输入 2" xfId="152"/>
    <cellStyle name="Followed Hyperlink" xfId="153"/>
    <cellStyle name="注释" xfId="154"/>
    <cellStyle name="注释 2" xfId="1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2"/>
  <sheetViews>
    <sheetView showGridLines="0" zoomScalePageLayoutView="0" workbookViewId="0" topLeftCell="A7">
      <selection activeCell="K1" sqref="K1:L3"/>
    </sheetView>
  </sheetViews>
  <sheetFormatPr defaultColWidth="6.875" defaultRowHeight="18" customHeight="1"/>
  <cols>
    <col min="1" max="1" width="6.875" style="70" customWidth="1"/>
    <col min="2" max="2" width="6.75390625" style="70" customWidth="1"/>
    <col min="3" max="3" width="10.25390625" style="70" customWidth="1"/>
    <col min="4" max="4" width="6.875" style="70" customWidth="1"/>
    <col min="5" max="5" width="19.125" style="70" customWidth="1"/>
    <col min="6" max="9" width="6.875" style="70" customWidth="1"/>
    <col min="10" max="10" width="5.625" style="70" customWidth="1"/>
    <col min="11" max="11" width="8.25390625" style="70" customWidth="1"/>
    <col min="12" max="12" width="1.875" style="70" customWidth="1"/>
    <col min="13" max="13" width="8.625" style="70" hidden="1" customWidth="1"/>
    <col min="14" max="16" width="6.875" style="70" hidden="1" customWidth="1"/>
    <col min="17" max="17" width="8.375" style="70" hidden="1" customWidth="1"/>
    <col min="18" max="18" width="4.125" style="70" hidden="1" customWidth="1"/>
    <col min="19" max="24" width="6.875" style="70" hidden="1" customWidth="1"/>
    <col min="25" max="16384" width="6.875" style="70" customWidth="1"/>
  </cols>
  <sheetData>
    <row r="1" spans="2:13" ht="10.5" customHeight="1">
      <c r="B1" s="71"/>
      <c r="C1" s="72"/>
      <c r="H1" s="73"/>
      <c r="K1" s="145" t="s">
        <v>136</v>
      </c>
      <c r="L1" s="146"/>
      <c r="M1" s="74"/>
    </row>
    <row r="2" spans="11:12" ht="24.75" customHeight="1">
      <c r="K2" s="147"/>
      <c r="L2" s="148"/>
    </row>
    <row r="3" spans="11:12" ht="10.5" customHeight="1" thickBot="1">
      <c r="K3" s="149"/>
      <c r="L3" s="150"/>
    </row>
    <row r="4" ht="10.5" customHeight="1"/>
    <row r="5" spans="1:18" ht="409.5" customHeight="1">
      <c r="A5" s="151" t="s">
        <v>203</v>
      </c>
      <c r="B5" s="151"/>
      <c r="C5" s="151"/>
      <c r="D5" s="151"/>
      <c r="E5" s="151"/>
      <c r="F5" s="151"/>
      <c r="G5" s="151"/>
      <c r="H5" s="151"/>
      <c r="I5" s="151"/>
      <c r="J5" s="151"/>
      <c r="K5" s="151"/>
      <c r="L5" s="151"/>
      <c r="M5" s="151"/>
      <c r="N5" s="151"/>
      <c r="O5" s="151"/>
      <c r="P5" s="151"/>
      <c r="Q5" s="151"/>
      <c r="R5" s="151"/>
    </row>
    <row r="6" spans="1:18" ht="18" customHeight="1">
      <c r="A6" s="151"/>
      <c r="B6" s="151"/>
      <c r="C6" s="151"/>
      <c r="D6" s="151"/>
      <c r="E6" s="151"/>
      <c r="F6" s="151"/>
      <c r="G6" s="151"/>
      <c r="H6" s="151"/>
      <c r="I6" s="151"/>
      <c r="J6" s="151"/>
      <c r="K6" s="151"/>
      <c r="L6" s="151"/>
      <c r="M6" s="151"/>
      <c r="N6" s="151"/>
      <c r="O6" s="151"/>
      <c r="P6" s="151"/>
      <c r="Q6" s="151"/>
      <c r="R6" s="151"/>
    </row>
    <row r="7" spans="1:18" ht="69.75" customHeight="1">
      <c r="A7" s="151"/>
      <c r="B7" s="151"/>
      <c r="C7" s="151"/>
      <c r="D7" s="151"/>
      <c r="E7" s="151"/>
      <c r="F7" s="151"/>
      <c r="G7" s="151"/>
      <c r="H7" s="151"/>
      <c r="I7" s="151"/>
      <c r="J7" s="151"/>
      <c r="K7" s="151"/>
      <c r="L7" s="151"/>
      <c r="M7" s="151"/>
      <c r="N7" s="151"/>
      <c r="O7" s="151"/>
      <c r="P7" s="151"/>
      <c r="Q7" s="151"/>
      <c r="R7" s="151"/>
    </row>
    <row r="8" ht="29.25" customHeight="1"/>
    <row r="9" spans="1:18" s="75" customFormat="1" ht="33" customHeight="1">
      <c r="A9" s="143" t="s">
        <v>140</v>
      </c>
      <c r="B9" s="144"/>
      <c r="C9" s="144"/>
      <c r="D9" s="144"/>
      <c r="E9" s="144"/>
      <c r="F9" s="144"/>
      <c r="G9" s="144"/>
      <c r="H9" s="144"/>
      <c r="I9" s="144"/>
      <c r="J9" s="144"/>
      <c r="K9" s="144"/>
      <c r="L9" s="144"/>
      <c r="M9" s="144"/>
      <c r="N9" s="144"/>
      <c r="O9" s="144"/>
      <c r="P9" s="144"/>
      <c r="Q9" s="144"/>
      <c r="R9" s="144"/>
    </row>
    <row r="10" spans="1:18" s="75" customFormat="1" ht="33" customHeight="1">
      <c r="A10" s="143" t="s">
        <v>137</v>
      </c>
      <c r="B10" s="144"/>
      <c r="C10" s="144"/>
      <c r="D10" s="144"/>
      <c r="E10" s="144"/>
      <c r="F10" s="144"/>
      <c r="G10" s="144"/>
      <c r="H10" s="144"/>
      <c r="I10" s="144"/>
      <c r="J10" s="144"/>
      <c r="K10" s="144"/>
      <c r="L10" s="144"/>
      <c r="M10" s="144"/>
      <c r="N10" s="144"/>
      <c r="O10" s="144"/>
      <c r="P10" s="144"/>
      <c r="Q10" s="144"/>
      <c r="R10" s="144"/>
    </row>
    <row r="11" spans="1:18" s="75" customFormat="1" ht="33" customHeight="1">
      <c r="A11" s="143" t="s">
        <v>138</v>
      </c>
      <c r="B11" s="144"/>
      <c r="C11" s="144"/>
      <c r="D11" s="144"/>
      <c r="E11" s="144"/>
      <c r="F11" s="144"/>
      <c r="G11" s="144"/>
      <c r="H11" s="144"/>
      <c r="I11" s="144"/>
      <c r="J11" s="144"/>
      <c r="K11" s="144"/>
      <c r="L11" s="144"/>
      <c r="M11" s="144"/>
      <c r="N11" s="144"/>
      <c r="O11" s="144"/>
      <c r="P11" s="144"/>
      <c r="Q11" s="144"/>
      <c r="R11" s="144"/>
    </row>
    <row r="12" spans="1:18" s="75" customFormat="1" ht="33" customHeight="1">
      <c r="A12" s="143" t="s">
        <v>204</v>
      </c>
      <c r="B12" s="144"/>
      <c r="C12" s="144"/>
      <c r="D12" s="144"/>
      <c r="E12" s="144"/>
      <c r="F12" s="144"/>
      <c r="G12" s="144"/>
      <c r="H12" s="144"/>
      <c r="I12" s="144"/>
      <c r="J12" s="144"/>
      <c r="K12" s="144"/>
      <c r="L12" s="144"/>
      <c r="M12" s="144"/>
      <c r="N12" s="144"/>
      <c r="O12" s="144"/>
      <c r="P12" s="144"/>
      <c r="Q12" s="144"/>
      <c r="R12" s="144"/>
    </row>
  </sheetData>
  <sheetProtection/>
  <mergeCells count="6">
    <mergeCell ref="A11:R11"/>
    <mergeCell ref="A12:R12"/>
    <mergeCell ref="K1:L3"/>
    <mergeCell ref="A5:R7"/>
    <mergeCell ref="A9:R9"/>
    <mergeCell ref="A10:R10"/>
  </mergeCells>
  <printOptions horizontalCentered="1" verticalCentered="1"/>
  <pageMargins left="0.7480314960629921" right="0.7480314960629921" top="0.7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44"/>
  <sheetViews>
    <sheetView showZeros="0" tabSelected="1" view="pageLayout" workbookViewId="0" topLeftCell="A1">
      <selection activeCell="L12" sqref="L12"/>
    </sheetView>
  </sheetViews>
  <sheetFormatPr defaultColWidth="9.00390625" defaultRowHeight="14.25"/>
  <cols>
    <col min="1" max="1" width="31.625" style="20" customWidth="1"/>
    <col min="2" max="2" width="10.125" style="20" customWidth="1"/>
    <col min="3" max="3" width="10.25390625" style="20" customWidth="1"/>
    <col min="4" max="4" width="11.375" style="82" customWidth="1"/>
    <col min="5" max="5" width="9.875" style="86" customWidth="1"/>
    <col min="6" max="6" width="9.375" style="86" customWidth="1"/>
    <col min="7" max="7" width="8.875" style="82" customWidth="1"/>
    <col min="8" max="16384" width="9.00390625" style="20" customWidth="1"/>
  </cols>
  <sheetData>
    <row r="1" spans="1:7" s="23" customFormat="1" ht="14.25" customHeight="1">
      <c r="A1" s="48" t="s">
        <v>107</v>
      </c>
      <c r="B1" s="21"/>
      <c r="C1" s="21"/>
      <c r="D1" s="81"/>
      <c r="E1" s="84"/>
      <c r="F1" s="84"/>
      <c r="G1" s="81"/>
    </row>
    <row r="2" spans="1:7" ht="27.75" customHeight="1">
      <c r="A2" s="152" t="s">
        <v>169</v>
      </c>
      <c r="B2" s="152"/>
      <c r="C2" s="152"/>
      <c r="D2" s="152"/>
      <c r="E2" s="152"/>
      <c r="F2" s="152"/>
      <c r="G2" s="152"/>
    </row>
    <row r="3" spans="1:7" s="26" customFormat="1" ht="15.75" customHeight="1">
      <c r="A3" s="11"/>
      <c r="B3" s="25"/>
      <c r="C3" s="25"/>
      <c r="D3" s="83"/>
      <c r="E3" s="85" t="s">
        <v>36</v>
      </c>
      <c r="F3" s="166" t="s">
        <v>0</v>
      </c>
      <c r="G3" s="166"/>
    </row>
    <row r="4" spans="1:7" s="23" customFormat="1" ht="18.75" customHeight="1">
      <c r="A4" s="158" t="s">
        <v>143</v>
      </c>
      <c r="B4" s="160" t="s">
        <v>144</v>
      </c>
      <c r="C4" s="153" t="s">
        <v>145</v>
      </c>
      <c r="D4" s="155" t="s">
        <v>168</v>
      </c>
      <c r="E4" s="162" t="s">
        <v>146</v>
      </c>
      <c r="F4" s="162" t="s">
        <v>142</v>
      </c>
      <c r="G4" s="164" t="s">
        <v>174</v>
      </c>
    </row>
    <row r="5" spans="1:7" s="23" customFormat="1" ht="33.75" customHeight="1">
      <c r="A5" s="159"/>
      <c r="B5" s="161"/>
      <c r="C5" s="154"/>
      <c r="D5" s="156"/>
      <c r="E5" s="163"/>
      <c r="F5" s="163"/>
      <c r="G5" s="165"/>
    </row>
    <row r="6" spans="1:7" s="31" customFormat="1" ht="18" customHeight="1">
      <c r="A6" s="87" t="s">
        <v>147</v>
      </c>
      <c r="B6" s="88">
        <f>SUM(B7:B20)</f>
        <v>4285</v>
      </c>
      <c r="C6" s="88">
        <f>SUM(C7:C20)</f>
        <v>6242</v>
      </c>
      <c r="D6" s="89">
        <f>C6/B6*100</f>
        <v>145.67094515752626</v>
      </c>
      <c r="E6" s="90">
        <f>SUM(E7:E20)</f>
        <v>4892</v>
      </c>
      <c r="F6" s="90">
        <f>C6-E6</f>
        <v>1350</v>
      </c>
      <c r="G6" s="89">
        <f>F6/E6*100</f>
        <v>27.596075224856907</v>
      </c>
    </row>
    <row r="7" spans="1:7" s="31" customFormat="1" ht="15" customHeight="1">
      <c r="A7" s="91" t="s">
        <v>148</v>
      </c>
      <c r="B7" s="92">
        <v>2534</v>
      </c>
      <c r="C7" s="93">
        <v>3177</v>
      </c>
      <c r="D7" s="89">
        <f aca="true" t="shared" si="0" ref="D7:D43">C7/B7*100</f>
        <v>125.37490134175218</v>
      </c>
      <c r="E7" s="90">
        <v>1748</v>
      </c>
      <c r="F7" s="90">
        <f aca="true" t="shared" si="1" ref="F7:F43">C7-E7</f>
        <v>1429</v>
      </c>
      <c r="G7" s="89">
        <f aca="true" t="shared" si="2" ref="G7:G43">F7/E7*100</f>
        <v>81.75057208237986</v>
      </c>
    </row>
    <row r="8" spans="1:7" s="31" customFormat="1" ht="15" customHeight="1">
      <c r="A8" s="91" t="s">
        <v>93</v>
      </c>
      <c r="B8" s="92">
        <v>0</v>
      </c>
      <c r="C8" s="93">
        <v>90</v>
      </c>
      <c r="D8" s="89"/>
      <c r="E8" s="90">
        <v>33</v>
      </c>
      <c r="F8" s="90">
        <f t="shared" si="1"/>
        <v>57</v>
      </c>
      <c r="G8" s="89">
        <f t="shared" si="2"/>
        <v>172.72727272727272</v>
      </c>
    </row>
    <row r="9" spans="1:7" s="31" customFormat="1" ht="15" customHeight="1">
      <c r="A9" s="91" t="s">
        <v>94</v>
      </c>
      <c r="B9" s="92"/>
      <c r="C9" s="93">
        <v>7</v>
      </c>
      <c r="D9" s="89"/>
      <c r="E9" s="90">
        <v>1433</v>
      </c>
      <c r="F9" s="90">
        <f t="shared" si="1"/>
        <v>-1426</v>
      </c>
      <c r="G9" s="94">
        <f t="shared" si="2"/>
        <v>-99.51151430565248</v>
      </c>
    </row>
    <row r="10" spans="1:7" s="31" customFormat="1" ht="15" customHeight="1">
      <c r="A10" s="91" t="s">
        <v>95</v>
      </c>
      <c r="B10" s="92">
        <v>518</v>
      </c>
      <c r="C10" s="93">
        <v>506</v>
      </c>
      <c r="D10" s="89">
        <f t="shared" si="0"/>
        <v>97.68339768339769</v>
      </c>
      <c r="E10" s="90">
        <v>453</v>
      </c>
      <c r="F10" s="90">
        <f t="shared" si="1"/>
        <v>53</v>
      </c>
      <c r="G10" s="89">
        <f t="shared" si="2"/>
        <v>11.699779249448124</v>
      </c>
    </row>
    <row r="11" spans="1:7" s="31" customFormat="1" ht="15" customHeight="1">
      <c r="A11" s="91" t="s">
        <v>96</v>
      </c>
      <c r="B11" s="92">
        <v>0</v>
      </c>
      <c r="C11" s="93"/>
      <c r="D11" s="89"/>
      <c r="E11" s="90"/>
      <c r="F11" s="90">
        <f t="shared" si="1"/>
        <v>0</v>
      </c>
      <c r="G11" s="89"/>
    </row>
    <row r="12" spans="1:7" s="31" customFormat="1" ht="15" customHeight="1">
      <c r="A12" s="91" t="s">
        <v>97</v>
      </c>
      <c r="B12" s="92">
        <v>360</v>
      </c>
      <c r="C12" s="93">
        <v>115</v>
      </c>
      <c r="D12" s="89">
        <f t="shared" si="0"/>
        <v>31.944444444444443</v>
      </c>
      <c r="E12" s="90">
        <v>351</v>
      </c>
      <c r="F12" s="90">
        <f t="shared" si="1"/>
        <v>-236</v>
      </c>
      <c r="G12" s="94">
        <f t="shared" si="2"/>
        <v>-67.23646723646723</v>
      </c>
    </row>
    <row r="13" spans="1:7" s="31" customFormat="1" ht="15" customHeight="1">
      <c r="A13" s="91" t="s">
        <v>98</v>
      </c>
      <c r="B13" s="92"/>
      <c r="C13" s="93"/>
      <c r="D13" s="89"/>
      <c r="E13" s="90"/>
      <c r="F13" s="90">
        <f t="shared" si="1"/>
        <v>0</v>
      </c>
      <c r="G13" s="89"/>
    </row>
    <row r="14" spans="1:7" s="31" customFormat="1" ht="15" customHeight="1">
      <c r="A14" s="91" t="s">
        <v>99</v>
      </c>
      <c r="B14" s="92">
        <v>190</v>
      </c>
      <c r="C14" s="93">
        <v>251</v>
      </c>
      <c r="D14" s="89">
        <f t="shared" si="0"/>
        <v>132.10526315789474</v>
      </c>
      <c r="E14" s="90">
        <v>197</v>
      </c>
      <c r="F14" s="90">
        <f t="shared" si="1"/>
        <v>54</v>
      </c>
      <c r="G14" s="89">
        <f t="shared" si="2"/>
        <v>27.411167512690355</v>
      </c>
    </row>
    <row r="15" spans="1:7" s="31" customFormat="1" ht="15" customHeight="1">
      <c r="A15" s="91" t="s">
        <v>100</v>
      </c>
      <c r="B15" s="92">
        <v>276</v>
      </c>
      <c r="C15" s="93">
        <v>326</v>
      </c>
      <c r="D15" s="89">
        <f t="shared" si="0"/>
        <v>118.1159420289855</v>
      </c>
      <c r="E15" s="90">
        <v>292</v>
      </c>
      <c r="F15" s="90">
        <f t="shared" si="1"/>
        <v>34</v>
      </c>
      <c r="G15" s="89">
        <f t="shared" si="2"/>
        <v>11.643835616438356</v>
      </c>
    </row>
    <row r="16" spans="1:7" s="31" customFormat="1" ht="15" customHeight="1">
      <c r="A16" s="91" t="s">
        <v>101</v>
      </c>
      <c r="B16" s="92">
        <v>138</v>
      </c>
      <c r="C16" s="93">
        <v>419</v>
      </c>
      <c r="D16" s="89">
        <f t="shared" si="0"/>
        <v>303.6231884057971</v>
      </c>
      <c r="E16" s="90">
        <v>115</v>
      </c>
      <c r="F16" s="90">
        <f t="shared" si="1"/>
        <v>304</v>
      </c>
      <c r="G16" s="89">
        <f t="shared" si="2"/>
        <v>264.3478260869565</v>
      </c>
    </row>
    <row r="17" spans="1:7" s="31" customFormat="1" ht="15" customHeight="1">
      <c r="A17" s="91" t="s">
        <v>102</v>
      </c>
      <c r="B17" s="92">
        <v>258</v>
      </c>
      <c r="C17" s="93">
        <v>1318</v>
      </c>
      <c r="D17" s="89">
        <f t="shared" si="0"/>
        <v>510.8527131782946</v>
      </c>
      <c r="E17" s="90">
        <v>257</v>
      </c>
      <c r="F17" s="90">
        <f t="shared" si="1"/>
        <v>1061</v>
      </c>
      <c r="G17" s="89">
        <f t="shared" si="2"/>
        <v>412.84046692607006</v>
      </c>
    </row>
    <row r="18" spans="1:7" s="31" customFormat="1" ht="15" customHeight="1">
      <c r="A18" s="91" t="s">
        <v>103</v>
      </c>
      <c r="B18" s="92">
        <v>11</v>
      </c>
      <c r="C18" s="93">
        <v>33</v>
      </c>
      <c r="D18" s="89">
        <f t="shared" si="0"/>
        <v>300</v>
      </c>
      <c r="E18" s="90">
        <v>13</v>
      </c>
      <c r="F18" s="90">
        <f t="shared" si="1"/>
        <v>20</v>
      </c>
      <c r="G18" s="89">
        <f t="shared" si="2"/>
        <v>153.84615384615387</v>
      </c>
    </row>
    <row r="19" spans="1:7" s="31" customFormat="1" ht="15" customHeight="1">
      <c r="A19" s="91" t="s">
        <v>104</v>
      </c>
      <c r="B19" s="92">
        <v>0</v>
      </c>
      <c r="C19" s="93"/>
      <c r="D19" s="89"/>
      <c r="E19" s="90"/>
      <c r="F19" s="90">
        <f t="shared" si="1"/>
        <v>0</v>
      </c>
      <c r="G19" s="89"/>
    </row>
    <row r="20" spans="1:7" s="31" customFormat="1" ht="15" customHeight="1">
      <c r="A20" s="91" t="s">
        <v>105</v>
      </c>
      <c r="B20" s="92"/>
      <c r="C20" s="93"/>
      <c r="D20" s="89"/>
      <c r="E20" s="90"/>
      <c r="F20" s="90">
        <f t="shared" si="1"/>
        <v>0</v>
      </c>
      <c r="G20" s="89"/>
    </row>
    <row r="21" spans="1:7" s="31" customFormat="1" ht="15" customHeight="1">
      <c r="A21" s="91" t="s">
        <v>106</v>
      </c>
      <c r="B21" s="92">
        <v>0</v>
      </c>
      <c r="C21" s="95"/>
      <c r="D21" s="89"/>
      <c r="E21" s="90"/>
      <c r="F21" s="90">
        <f t="shared" si="1"/>
        <v>0</v>
      </c>
      <c r="G21" s="89"/>
    </row>
    <row r="22" spans="1:7" s="31" customFormat="1" ht="18" customHeight="1">
      <c r="A22" s="96" t="s">
        <v>149</v>
      </c>
      <c r="B22" s="92">
        <v>20</v>
      </c>
      <c r="C22" s="97">
        <f>SUM(C23:C28)</f>
        <v>1617</v>
      </c>
      <c r="D22" s="89">
        <f t="shared" si="0"/>
        <v>8084.999999999999</v>
      </c>
      <c r="E22" s="90">
        <v>24</v>
      </c>
      <c r="F22" s="90">
        <f t="shared" si="1"/>
        <v>1593</v>
      </c>
      <c r="G22" s="89">
        <f t="shared" si="2"/>
        <v>6637.5</v>
      </c>
    </row>
    <row r="23" spans="1:7" s="31" customFormat="1" ht="15.75" customHeight="1">
      <c r="A23" s="98" t="s">
        <v>150</v>
      </c>
      <c r="B23" s="92">
        <v>0</v>
      </c>
      <c r="C23" s="95"/>
      <c r="D23" s="89"/>
      <c r="E23" s="90"/>
      <c r="F23" s="90">
        <f t="shared" si="1"/>
        <v>0</v>
      </c>
      <c r="G23" s="89"/>
    </row>
    <row r="24" spans="1:7" s="31" customFormat="1" ht="15.75" customHeight="1">
      <c r="A24" s="98" t="s">
        <v>151</v>
      </c>
      <c r="B24" s="92">
        <v>0</v>
      </c>
      <c r="C24" s="95"/>
      <c r="D24" s="89"/>
      <c r="E24" s="90"/>
      <c r="F24" s="90">
        <f t="shared" si="1"/>
        <v>0</v>
      </c>
      <c r="G24" s="89"/>
    </row>
    <row r="25" spans="1:7" s="31" customFormat="1" ht="15.75" customHeight="1">
      <c r="A25" s="98" t="s">
        <v>152</v>
      </c>
      <c r="B25" s="92">
        <v>0</v>
      </c>
      <c r="C25" s="95"/>
      <c r="D25" s="89"/>
      <c r="E25" s="90"/>
      <c r="F25" s="90">
        <f t="shared" si="1"/>
        <v>0</v>
      </c>
      <c r="G25" s="89"/>
    </row>
    <row r="26" spans="1:7" s="31" customFormat="1" ht="15.75" customHeight="1">
      <c r="A26" s="98" t="s">
        <v>153</v>
      </c>
      <c r="B26" s="92">
        <v>0</v>
      </c>
      <c r="C26" s="95"/>
      <c r="D26" s="89"/>
      <c r="E26" s="90"/>
      <c r="F26" s="90">
        <f t="shared" si="1"/>
        <v>0</v>
      </c>
      <c r="G26" s="89"/>
    </row>
    <row r="27" spans="1:7" s="31" customFormat="1" ht="15.75" customHeight="1">
      <c r="A27" s="99" t="s">
        <v>154</v>
      </c>
      <c r="B27" s="92">
        <v>0</v>
      </c>
      <c r="C27" s="95">
        <v>27</v>
      </c>
      <c r="D27" s="89"/>
      <c r="E27" s="90"/>
      <c r="F27" s="90">
        <f t="shared" si="1"/>
        <v>27</v>
      </c>
      <c r="G27" s="89"/>
    </row>
    <row r="28" spans="1:7" s="31" customFormat="1" ht="15.75" customHeight="1">
      <c r="A28" s="98" t="s">
        <v>141</v>
      </c>
      <c r="B28" s="100">
        <v>20</v>
      </c>
      <c r="C28" s="95">
        <v>1590</v>
      </c>
      <c r="D28" s="89">
        <f t="shared" si="0"/>
        <v>7950</v>
      </c>
      <c r="E28" s="90">
        <v>24</v>
      </c>
      <c r="F28" s="90">
        <f t="shared" si="1"/>
        <v>1566</v>
      </c>
      <c r="G28" s="89">
        <f t="shared" si="2"/>
        <v>6525</v>
      </c>
    </row>
    <row r="29" spans="1:7" s="31" customFormat="1" ht="18" customHeight="1">
      <c r="A29" s="101" t="s">
        <v>155</v>
      </c>
      <c r="B29" s="102">
        <f>B6+B22</f>
        <v>4305</v>
      </c>
      <c r="C29" s="102">
        <f>C6+C22</f>
        <v>7859</v>
      </c>
      <c r="D29" s="89">
        <f t="shared" si="0"/>
        <v>182.55516840882694</v>
      </c>
      <c r="E29" s="90">
        <f>E28+E6</f>
        <v>4916</v>
      </c>
      <c r="F29" s="90">
        <f t="shared" si="1"/>
        <v>2943</v>
      </c>
      <c r="G29" s="89">
        <f t="shared" si="2"/>
        <v>59.86574450772986</v>
      </c>
    </row>
    <row r="30" spans="1:7" s="31" customFormat="1" ht="18" customHeight="1">
      <c r="A30" s="103" t="s">
        <v>25</v>
      </c>
      <c r="B30" s="92">
        <f>SUM(B31:B36)</f>
        <v>1332</v>
      </c>
      <c r="C30" s="92">
        <f>SUM(C31:C36)</f>
        <v>1922</v>
      </c>
      <c r="D30" s="89">
        <f t="shared" si="0"/>
        <v>144.2942942942943</v>
      </c>
      <c r="E30" s="90">
        <f>SUM(E31:E36)</f>
        <v>1526</v>
      </c>
      <c r="F30" s="90">
        <f t="shared" si="1"/>
        <v>396</v>
      </c>
      <c r="G30" s="89">
        <f t="shared" si="2"/>
        <v>25.950196592398427</v>
      </c>
    </row>
    <row r="31" spans="1:7" s="31" customFormat="1" ht="18" customHeight="1">
      <c r="A31" s="104" t="s">
        <v>156</v>
      </c>
      <c r="B31" s="105">
        <v>845</v>
      </c>
      <c r="C31" s="106">
        <v>1089</v>
      </c>
      <c r="D31" s="89">
        <f t="shared" si="0"/>
        <v>128.87573964497042</v>
      </c>
      <c r="E31" s="107">
        <v>594</v>
      </c>
      <c r="F31" s="90">
        <f t="shared" si="1"/>
        <v>495</v>
      </c>
      <c r="G31" s="89">
        <f t="shared" si="2"/>
        <v>83.33333333333334</v>
      </c>
    </row>
    <row r="32" spans="1:7" s="31" customFormat="1" ht="18" customHeight="1">
      <c r="A32" s="104" t="s">
        <v>157</v>
      </c>
      <c r="B32" s="92"/>
      <c r="C32" s="106">
        <v>2</v>
      </c>
      <c r="D32" s="89"/>
      <c r="E32" s="90">
        <v>478</v>
      </c>
      <c r="F32" s="90">
        <f t="shared" si="1"/>
        <v>-476</v>
      </c>
      <c r="G32" s="94">
        <f t="shared" si="2"/>
        <v>-99.581589958159</v>
      </c>
    </row>
    <row r="33" spans="1:7" s="31" customFormat="1" ht="18" customHeight="1">
      <c r="A33" s="104" t="s">
        <v>158</v>
      </c>
      <c r="B33" s="92">
        <v>222</v>
      </c>
      <c r="C33" s="106">
        <v>217</v>
      </c>
      <c r="D33" s="89">
        <f t="shared" si="0"/>
        <v>97.74774774774775</v>
      </c>
      <c r="E33" s="90">
        <v>194</v>
      </c>
      <c r="F33" s="90">
        <f t="shared" si="1"/>
        <v>23</v>
      </c>
      <c r="G33" s="89">
        <f t="shared" si="2"/>
        <v>11.855670103092782</v>
      </c>
    </row>
    <row r="34" spans="1:7" s="31" customFormat="1" ht="18" customHeight="1">
      <c r="A34" s="104" t="s">
        <v>159</v>
      </c>
      <c r="B34" s="92">
        <v>154</v>
      </c>
      <c r="C34" s="106">
        <v>49</v>
      </c>
      <c r="D34" s="89">
        <f t="shared" si="0"/>
        <v>31.818181818181817</v>
      </c>
      <c r="E34" s="90">
        <v>150</v>
      </c>
      <c r="F34" s="90">
        <f t="shared" si="1"/>
        <v>-101</v>
      </c>
      <c r="G34" s="94">
        <f t="shared" si="2"/>
        <v>-67.33333333333333</v>
      </c>
    </row>
    <row r="35" spans="1:7" s="31" customFormat="1" ht="18" customHeight="1">
      <c r="A35" s="104" t="s">
        <v>160</v>
      </c>
      <c r="B35" s="92"/>
      <c r="C35" s="106"/>
      <c r="D35" s="89"/>
      <c r="E35" s="108"/>
      <c r="F35" s="90">
        <f t="shared" si="1"/>
        <v>0</v>
      </c>
      <c r="G35" s="89"/>
    </row>
    <row r="36" spans="1:7" s="31" customFormat="1" ht="18" customHeight="1">
      <c r="A36" s="104" t="s">
        <v>161</v>
      </c>
      <c r="B36" s="92">
        <v>111</v>
      </c>
      <c r="C36" s="106">
        <v>565</v>
      </c>
      <c r="D36" s="89">
        <f t="shared" si="0"/>
        <v>509.009009009009</v>
      </c>
      <c r="E36" s="90">
        <v>110</v>
      </c>
      <c r="F36" s="90">
        <f t="shared" si="1"/>
        <v>455</v>
      </c>
      <c r="G36" s="89">
        <f t="shared" si="2"/>
        <v>413.6363636363637</v>
      </c>
    </row>
    <row r="37" spans="1:7" s="31" customFormat="1" ht="18" customHeight="1">
      <c r="A37" s="103" t="s">
        <v>162</v>
      </c>
      <c r="B37" s="92">
        <f>SUM(B38:B41)</f>
        <v>5260</v>
      </c>
      <c r="C37" s="92">
        <f>SUM(C38:C42)</f>
        <v>5695</v>
      </c>
      <c r="D37" s="89">
        <f t="shared" si="0"/>
        <v>108.2699619771863</v>
      </c>
      <c r="E37" s="109">
        <f>SUM(E38:E42)</f>
        <v>4850</v>
      </c>
      <c r="F37" s="90">
        <f t="shared" si="1"/>
        <v>845</v>
      </c>
      <c r="G37" s="89">
        <f t="shared" si="2"/>
        <v>17.422680412371133</v>
      </c>
    </row>
    <row r="38" spans="1:7" s="31" customFormat="1" ht="18" customHeight="1">
      <c r="A38" s="104" t="s">
        <v>163</v>
      </c>
      <c r="B38" s="92">
        <v>3379</v>
      </c>
      <c r="C38" s="110">
        <v>4356</v>
      </c>
      <c r="D38" s="89">
        <f t="shared" si="0"/>
        <v>128.9138798461083</v>
      </c>
      <c r="E38" s="90">
        <v>2795</v>
      </c>
      <c r="F38" s="90">
        <f t="shared" si="1"/>
        <v>1561</v>
      </c>
      <c r="G38" s="89">
        <f t="shared" si="2"/>
        <v>55.849731663685155</v>
      </c>
    </row>
    <row r="39" spans="1:7" s="31" customFormat="1" ht="18" customHeight="1">
      <c r="A39" s="104" t="s">
        <v>24</v>
      </c>
      <c r="B39" s="92">
        <v>0</v>
      </c>
      <c r="C39" s="110"/>
      <c r="D39" s="89"/>
      <c r="E39" s="90"/>
      <c r="F39" s="90">
        <f t="shared" si="1"/>
        <v>0</v>
      </c>
      <c r="G39" s="89"/>
    </row>
    <row r="40" spans="1:7" s="31" customFormat="1" ht="18" customHeight="1">
      <c r="A40" s="111" t="s">
        <v>164</v>
      </c>
      <c r="B40" s="92">
        <v>1110</v>
      </c>
      <c r="C40" s="110">
        <v>1084</v>
      </c>
      <c r="D40" s="89">
        <f t="shared" si="0"/>
        <v>97.65765765765767</v>
      </c>
      <c r="E40" s="90">
        <v>971</v>
      </c>
      <c r="F40" s="90">
        <f t="shared" si="1"/>
        <v>113</v>
      </c>
      <c r="G40" s="89">
        <f t="shared" si="2"/>
        <v>11.637487126673532</v>
      </c>
    </row>
    <row r="41" spans="1:7" s="31" customFormat="1" ht="18" customHeight="1">
      <c r="A41" s="111" t="s">
        <v>165</v>
      </c>
      <c r="B41" s="92">
        <v>771</v>
      </c>
      <c r="C41" s="110">
        <v>246</v>
      </c>
      <c r="D41" s="89">
        <f t="shared" si="0"/>
        <v>31.906614785992215</v>
      </c>
      <c r="E41" s="90">
        <v>752</v>
      </c>
      <c r="F41" s="90">
        <f t="shared" si="1"/>
        <v>-506</v>
      </c>
      <c r="G41" s="94">
        <f t="shared" si="2"/>
        <v>-67.2872340425532</v>
      </c>
    </row>
    <row r="42" spans="1:7" s="31" customFormat="1" ht="18" customHeight="1">
      <c r="A42" s="111" t="s">
        <v>166</v>
      </c>
      <c r="B42" s="92"/>
      <c r="C42" s="106">
        <v>9</v>
      </c>
      <c r="D42" s="89"/>
      <c r="E42" s="90">
        <v>332</v>
      </c>
      <c r="F42" s="90">
        <f t="shared" si="1"/>
        <v>-323</v>
      </c>
      <c r="G42" s="94">
        <f t="shared" si="2"/>
        <v>-97.28915662650603</v>
      </c>
    </row>
    <row r="43" spans="1:7" s="31" customFormat="1" ht="18" customHeight="1">
      <c r="A43" s="112" t="s">
        <v>167</v>
      </c>
      <c r="B43" s="113">
        <f>B29+B30+B37</f>
        <v>10897</v>
      </c>
      <c r="C43" s="113">
        <f>C29+C30+C37</f>
        <v>15476</v>
      </c>
      <c r="D43" s="89">
        <f t="shared" si="0"/>
        <v>142.02073965311556</v>
      </c>
      <c r="E43" s="90">
        <f>E6+E22+E30+E37</f>
        <v>11292</v>
      </c>
      <c r="F43" s="90">
        <f t="shared" si="1"/>
        <v>4184</v>
      </c>
      <c r="G43" s="89">
        <f t="shared" si="2"/>
        <v>37.052780729720155</v>
      </c>
    </row>
    <row r="44" spans="1:7" ht="14.25">
      <c r="A44" s="157"/>
      <c r="B44" s="157"/>
      <c r="C44" s="157"/>
      <c r="D44" s="157"/>
      <c r="E44" s="157"/>
      <c r="F44" s="157"/>
      <c r="G44" s="157"/>
    </row>
  </sheetData>
  <sheetProtection/>
  <mergeCells count="10">
    <mergeCell ref="A2:G2"/>
    <mergeCell ref="C4:C5"/>
    <mergeCell ref="D4:D5"/>
    <mergeCell ref="A44:G44"/>
    <mergeCell ref="A4:A5"/>
    <mergeCell ref="B4:B5"/>
    <mergeCell ref="E4:E5"/>
    <mergeCell ref="G4:G5"/>
    <mergeCell ref="F4:F5"/>
    <mergeCell ref="F3:G3"/>
  </mergeCells>
  <printOptions horizontalCentered="1"/>
  <pageMargins left="0.2362204724409449" right="0.2362204724409449" top="0.3937007874015748" bottom="0.2362204724409449" header="0.2362204724409449" footer="0.3937007874015748"/>
  <pageSetup horizontalDpi="600" verticalDpi="600" orientation="portrait" paperSize="9" r:id="rId1"/>
  <headerFooter alignWithMargins="0">
    <oddHeader>&amp;C&amp;N</oddHeader>
  </headerFooter>
</worksheet>
</file>

<file path=xl/worksheets/sheet3.xml><?xml version="1.0" encoding="utf-8"?>
<worksheet xmlns="http://schemas.openxmlformats.org/spreadsheetml/2006/main" xmlns:r="http://schemas.openxmlformats.org/officeDocument/2006/relationships">
  <dimension ref="A1:HW30"/>
  <sheetViews>
    <sheetView showZeros="0" view="pageLayout" workbookViewId="0" topLeftCell="A20">
      <selection activeCell="B28" sqref="B28"/>
    </sheetView>
  </sheetViews>
  <sheetFormatPr defaultColWidth="9.00390625" defaultRowHeight="14.25"/>
  <cols>
    <col min="1" max="1" width="27.875" style="20" customWidth="1"/>
    <col min="2" max="2" width="13.625" style="20" customWidth="1"/>
    <col min="3" max="3" width="14.875" style="20" customWidth="1"/>
    <col min="4" max="4" width="11.125" style="20" customWidth="1"/>
    <col min="5" max="5" width="12.75390625" style="20" customWidth="1"/>
    <col min="6" max="6" width="8.875" style="20" hidden="1" customWidth="1"/>
    <col min="7" max="21" width="9.00390625" style="20" hidden="1" customWidth="1"/>
    <col min="22" max="22" width="8.875" style="20" hidden="1" customWidth="1"/>
    <col min="23" max="30" width="9.00390625" style="20" hidden="1" customWidth="1"/>
    <col min="31" max="31" width="3.50390625" style="20" hidden="1" customWidth="1"/>
    <col min="32" max="34" width="9.00390625" style="20" hidden="1" customWidth="1"/>
    <col min="35" max="35" width="0.12890625" style="20" hidden="1" customWidth="1"/>
    <col min="36" max="38" width="9.00390625" style="20" hidden="1" customWidth="1"/>
    <col min="39" max="39" width="0.12890625" style="20" hidden="1" customWidth="1"/>
    <col min="40" max="46" width="9.00390625" style="20" hidden="1" customWidth="1"/>
    <col min="47" max="47" width="7.875" style="20" hidden="1" customWidth="1"/>
    <col min="48" max="72" width="9.00390625" style="20" hidden="1" customWidth="1"/>
    <col min="73" max="73" width="2.50390625" style="20" hidden="1" customWidth="1"/>
    <col min="74" max="91" width="9.00390625" style="20" hidden="1" customWidth="1"/>
    <col min="92" max="92" width="0.6171875" style="20" hidden="1" customWidth="1"/>
    <col min="93" max="115" width="9.00390625" style="20" hidden="1" customWidth="1"/>
    <col min="116" max="116" width="2.375" style="20" hidden="1" customWidth="1"/>
    <col min="117" max="118" width="9.00390625" style="20" hidden="1" customWidth="1"/>
    <col min="119" max="119" width="8.875" style="20" hidden="1" customWidth="1"/>
    <col min="120" max="127" width="9.00390625" style="20" hidden="1" customWidth="1"/>
    <col min="128" max="128" width="8.875" style="20" hidden="1" customWidth="1"/>
    <col min="129" max="136" width="9.00390625" style="20" hidden="1" customWidth="1"/>
    <col min="137" max="137" width="8.875" style="20" hidden="1" customWidth="1"/>
    <col min="138" max="145" width="9.00390625" style="20" hidden="1" customWidth="1"/>
    <col min="146" max="146" width="8.875" style="20" hidden="1" customWidth="1"/>
    <col min="147" max="154" width="9.00390625" style="20" hidden="1" customWidth="1"/>
    <col min="155" max="155" width="8.875" style="20" hidden="1" customWidth="1"/>
    <col min="156" max="156" width="5.00390625" style="20" hidden="1" customWidth="1"/>
    <col min="157" max="171" width="0" style="20" hidden="1" customWidth="1"/>
    <col min="172" max="172" width="0.12890625" style="20" hidden="1" customWidth="1"/>
    <col min="173" max="206" width="0" style="20" hidden="1" customWidth="1"/>
    <col min="207" max="207" width="0.875" style="20" hidden="1" customWidth="1"/>
    <col min="208" max="221" width="0" style="20" hidden="1" customWidth="1"/>
    <col min="222" max="222" width="8.875" style="20" hidden="1" customWidth="1"/>
    <col min="223" max="231" width="0" style="20" hidden="1" customWidth="1"/>
    <col min="232" max="16384" width="9.00390625" style="20" customWidth="1"/>
  </cols>
  <sheetData>
    <row r="1" spans="1:5" s="23" customFormat="1" ht="16.5" customHeight="1">
      <c r="A1" s="53" t="s">
        <v>108</v>
      </c>
      <c r="B1" s="53"/>
      <c r="C1" s="21"/>
      <c r="D1" s="21"/>
      <c r="E1" s="21"/>
    </row>
    <row r="2" spans="1:231" ht="27.75" customHeight="1">
      <c r="A2" s="152" t="s">
        <v>170</v>
      </c>
      <c r="B2" s="152"/>
      <c r="C2" s="168"/>
      <c r="D2" s="168"/>
      <c r="E2" s="168"/>
      <c r="F2" s="19"/>
      <c r="G2" s="168"/>
      <c r="H2" s="168"/>
      <c r="I2" s="168"/>
      <c r="J2" s="168"/>
      <c r="K2" s="152"/>
      <c r="L2" s="168"/>
      <c r="M2" s="168"/>
      <c r="N2" s="168"/>
      <c r="O2" s="168"/>
      <c r="P2" s="168"/>
      <c r="Q2" s="168"/>
      <c r="R2" s="152"/>
      <c r="S2" s="168"/>
      <c r="T2" s="168"/>
      <c r="U2" s="168"/>
      <c r="V2" s="168"/>
      <c r="W2" s="168"/>
      <c r="X2" s="168"/>
      <c r="Y2" s="152"/>
      <c r="Z2" s="168"/>
      <c r="AA2" s="168"/>
      <c r="AB2" s="168"/>
      <c r="AC2" s="168"/>
      <c r="AD2" s="168"/>
      <c r="AE2" s="168"/>
      <c r="AF2" s="152"/>
      <c r="AG2" s="168"/>
      <c r="AH2" s="168"/>
      <c r="AI2" s="168"/>
      <c r="AJ2" s="168"/>
      <c r="AK2" s="168"/>
      <c r="AL2" s="168"/>
      <c r="AM2" s="152"/>
      <c r="AN2" s="168"/>
      <c r="AO2" s="168"/>
      <c r="AP2" s="168"/>
      <c r="AQ2" s="168"/>
      <c r="AR2" s="168"/>
      <c r="AS2" s="168"/>
      <c r="AT2" s="152"/>
      <c r="AU2" s="168"/>
      <c r="AV2" s="168"/>
      <c r="AW2" s="168"/>
      <c r="AX2" s="168"/>
      <c r="AY2" s="168"/>
      <c r="AZ2" s="168"/>
      <c r="BA2" s="152"/>
      <c r="BB2" s="168"/>
      <c r="BC2" s="168"/>
      <c r="BD2" s="168"/>
      <c r="BE2" s="168"/>
      <c r="BF2" s="168"/>
      <c r="BG2" s="168"/>
      <c r="BH2" s="152"/>
      <c r="BI2" s="168"/>
      <c r="BJ2" s="168"/>
      <c r="BK2" s="168"/>
      <c r="BL2" s="168"/>
      <c r="BM2" s="168"/>
      <c r="BN2" s="168"/>
      <c r="BO2" s="152"/>
      <c r="BP2" s="168"/>
      <c r="BQ2" s="168"/>
      <c r="BR2" s="168"/>
      <c r="BS2" s="168"/>
      <c r="BT2" s="168"/>
      <c r="BU2" s="168"/>
      <c r="BV2" s="152"/>
      <c r="BW2" s="168"/>
      <c r="BX2" s="168"/>
      <c r="BY2" s="168"/>
      <c r="BZ2" s="168"/>
      <c r="CA2" s="168"/>
      <c r="CB2" s="168"/>
      <c r="CC2" s="152"/>
      <c r="CD2" s="168"/>
      <c r="CE2" s="168"/>
      <c r="CF2" s="168"/>
      <c r="CG2" s="168"/>
      <c r="CH2" s="168"/>
      <c r="CI2" s="168"/>
      <c r="CJ2" s="152"/>
      <c r="CK2" s="168"/>
      <c r="CL2" s="168"/>
      <c r="CM2" s="168"/>
      <c r="CN2" s="168"/>
      <c r="CO2" s="168"/>
      <c r="CP2" s="168"/>
      <c r="CQ2" s="152"/>
      <c r="CR2" s="168"/>
      <c r="CS2" s="168"/>
      <c r="CT2" s="168"/>
      <c r="CU2" s="168"/>
      <c r="CV2" s="168"/>
      <c r="CW2" s="168"/>
      <c r="CX2" s="152"/>
      <c r="CY2" s="168"/>
      <c r="CZ2" s="168"/>
      <c r="DA2" s="168"/>
      <c r="DB2" s="168"/>
      <c r="DC2" s="168"/>
      <c r="DD2" s="168"/>
      <c r="DE2" s="152"/>
      <c r="DF2" s="168"/>
      <c r="DG2" s="168"/>
      <c r="DH2" s="168"/>
      <c r="DI2" s="168"/>
      <c r="DJ2" s="168"/>
      <c r="DK2" s="168"/>
      <c r="DL2" s="152"/>
      <c r="DM2" s="168"/>
      <c r="DN2" s="168"/>
      <c r="DO2" s="168"/>
      <c r="DP2" s="168"/>
      <c r="DQ2" s="168"/>
      <c r="DR2" s="168"/>
      <c r="DS2" s="152"/>
      <c r="DT2" s="168"/>
      <c r="DU2" s="168"/>
      <c r="DV2" s="168"/>
      <c r="DW2" s="168"/>
      <c r="DX2" s="168"/>
      <c r="DY2" s="168"/>
      <c r="DZ2" s="152"/>
      <c r="EA2" s="168"/>
      <c r="EB2" s="168"/>
      <c r="EC2" s="168"/>
      <c r="ED2" s="168"/>
      <c r="EE2" s="168"/>
      <c r="EF2" s="168"/>
      <c r="EG2" s="152"/>
      <c r="EH2" s="168"/>
      <c r="EI2" s="168"/>
      <c r="EJ2" s="168"/>
      <c r="EK2" s="168"/>
      <c r="EL2" s="168"/>
      <c r="EM2" s="168"/>
      <c r="EN2" s="152"/>
      <c r="EO2" s="168"/>
      <c r="EP2" s="168"/>
      <c r="EQ2" s="168"/>
      <c r="ER2" s="168"/>
      <c r="ES2" s="168"/>
      <c r="ET2" s="168"/>
      <c r="EU2" s="152"/>
      <c r="EV2" s="168"/>
      <c r="EW2" s="168"/>
      <c r="EX2" s="168"/>
      <c r="EY2" s="168"/>
      <c r="EZ2" s="168"/>
      <c r="FA2" s="168"/>
      <c r="FB2" s="152"/>
      <c r="FC2" s="168"/>
      <c r="FD2" s="168"/>
      <c r="FE2" s="168"/>
      <c r="FF2" s="168"/>
      <c r="FG2" s="168"/>
      <c r="FH2" s="168"/>
      <c r="FI2" s="152"/>
      <c r="FJ2" s="168"/>
      <c r="FK2" s="168"/>
      <c r="FL2" s="168"/>
      <c r="FM2" s="168"/>
      <c r="FN2" s="168"/>
      <c r="FO2" s="168"/>
      <c r="FP2" s="152"/>
      <c r="FQ2" s="168"/>
      <c r="FR2" s="168"/>
      <c r="FS2" s="168"/>
      <c r="FT2" s="168"/>
      <c r="FU2" s="168"/>
      <c r="FV2" s="168"/>
      <c r="FW2" s="152"/>
      <c r="FX2" s="168"/>
      <c r="FY2" s="168"/>
      <c r="FZ2" s="168"/>
      <c r="GA2" s="168"/>
      <c r="GB2" s="168"/>
      <c r="GC2" s="168"/>
      <c r="GD2" s="152"/>
      <c r="GE2" s="168"/>
      <c r="GF2" s="168"/>
      <c r="GG2" s="168"/>
      <c r="GH2" s="168"/>
      <c r="GI2" s="168"/>
      <c r="GJ2" s="168"/>
      <c r="GK2" s="152"/>
      <c r="GL2" s="168"/>
      <c r="GM2" s="168"/>
      <c r="GN2" s="168"/>
      <c r="GO2" s="168"/>
      <c r="GP2" s="168"/>
      <c r="GQ2" s="168"/>
      <c r="GR2" s="152"/>
      <c r="GS2" s="168"/>
      <c r="GT2" s="168"/>
      <c r="GU2" s="168"/>
      <c r="GV2" s="168"/>
      <c r="GW2" s="168"/>
      <c r="GX2" s="168"/>
      <c r="GY2" s="152"/>
      <c r="GZ2" s="168"/>
      <c r="HA2" s="168"/>
      <c r="HB2" s="168"/>
      <c r="HC2" s="168"/>
      <c r="HD2" s="168"/>
      <c r="HE2" s="168"/>
      <c r="HF2" s="152"/>
      <c r="HG2" s="168"/>
      <c r="HH2" s="168"/>
      <c r="HI2" s="168"/>
      <c r="HJ2" s="168"/>
      <c r="HK2" s="168"/>
      <c r="HL2" s="168"/>
      <c r="HM2" s="152"/>
      <c r="HN2" s="168"/>
      <c r="HO2" s="168"/>
      <c r="HP2" s="168"/>
      <c r="HQ2" s="168"/>
      <c r="HR2" s="168"/>
      <c r="HS2" s="168"/>
      <c r="HT2" s="152"/>
      <c r="HU2" s="168"/>
      <c r="HV2" s="168"/>
      <c r="HW2" s="168"/>
    </row>
    <row r="3" spans="1:231" ht="15.75" customHeight="1">
      <c r="A3" s="19"/>
      <c r="B3" s="19"/>
      <c r="C3" s="24"/>
      <c r="D3" s="24"/>
      <c r="E3" s="24"/>
      <c r="F3" s="19"/>
      <c r="G3" s="24"/>
      <c r="H3" s="24"/>
      <c r="I3" s="24"/>
      <c r="J3" s="24"/>
      <c r="K3" s="19"/>
      <c r="L3" s="24"/>
      <c r="M3" s="24"/>
      <c r="N3" s="24"/>
      <c r="O3" s="24"/>
      <c r="P3" s="24"/>
      <c r="Q3" s="24"/>
      <c r="R3" s="19"/>
      <c r="S3" s="24"/>
      <c r="T3" s="24"/>
      <c r="U3" s="24"/>
      <c r="V3" s="24"/>
      <c r="W3" s="24"/>
      <c r="X3" s="24"/>
      <c r="Y3" s="19"/>
      <c r="Z3" s="24"/>
      <c r="AA3" s="24"/>
      <c r="AB3" s="24"/>
      <c r="AC3" s="24"/>
      <c r="AD3" s="24"/>
      <c r="AE3" s="24"/>
      <c r="AF3" s="19"/>
      <c r="AG3" s="24"/>
      <c r="AH3" s="24"/>
      <c r="AI3" s="24"/>
      <c r="AJ3" s="24"/>
      <c r="AK3" s="24"/>
      <c r="AL3" s="24"/>
      <c r="AM3" s="19"/>
      <c r="AN3" s="24"/>
      <c r="AO3" s="24"/>
      <c r="AP3" s="24"/>
      <c r="AQ3" s="24"/>
      <c r="AR3" s="24"/>
      <c r="AS3" s="24"/>
      <c r="AT3" s="19"/>
      <c r="AU3" s="24"/>
      <c r="AV3" s="24"/>
      <c r="AW3" s="24"/>
      <c r="AX3" s="24"/>
      <c r="AY3" s="24"/>
      <c r="AZ3" s="24"/>
      <c r="BA3" s="19"/>
      <c r="BB3" s="24"/>
      <c r="BC3" s="24"/>
      <c r="BD3" s="24"/>
      <c r="BE3" s="24"/>
      <c r="BF3" s="24"/>
      <c r="BG3" s="24"/>
      <c r="BH3" s="19"/>
      <c r="BI3" s="24"/>
      <c r="BJ3" s="24"/>
      <c r="BK3" s="24"/>
      <c r="BL3" s="24"/>
      <c r="BM3" s="24"/>
      <c r="BN3" s="24"/>
      <c r="BO3" s="19"/>
      <c r="BP3" s="24"/>
      <c r="BQ3" s="24"/>
      <c r="BR3" s="24"/>
      <c r="BS3" s="24"/>
      <c r="BT3" s="24"/>
      <c r="BU3" s="24"/>
      <c r="BV3" s="19"/>
      <c r="BW3" s="24"/>
      <c r="BX3" s="24"/>
      <c r="BY3" s="24"/>
      <c r="BZ3" s="24"/>
      <c r="CA3" s="24"/>
      <c r="CB3" s="24"/>
      <c r="CC3" s="19"/>
      <c r="CD3" s="24"/>
      <c r="CE3" s="24"/>
      <c r="CF3" s="24"/>
      <c r="CG3" s="24"/>
      <c r="CH3" s="24"/>
      <c r="CI3" s="24"/>
      <c r="CJ3" s="19"/>
      <c r="CK3" s="24"/>
      <c r="CL3" s="24"/>
      <c r="CM3" s="24"/>
      <c r="CN3" s="24"/>
      <c r="CO3" s="24"/>
      <c r="CP3" s="24"/>
      <c r="CQ3" s="19"/>
      <c r="CR3" s="24"/>
      <c r="CS3" s="24"/>
      <c r="CT3" s="24"/>
      <c r="CU3" s="24"/>
      <c r="CV3" s="24"/>
      <c r="CW3" s="24"/>
      <c r="CX3" s="19"/>
      <c r="CY3" s="24"/>
      <c r="CZ3" s="24"/>
      <c r="DA3" s="24"/>
      <c r="DB3" s="24"/>
      <c r="DC3" s="24"/>
      <c r="DD3" s="24"/>
      <c r="DE3" s="19"/>
      <c r="DF3" s="24"/>
      <c r="DG3" s="24"/>
      <c r="DH3" s="24"/>
      <c r="DI3" s="24"/>
      <c r="DJ3" s="24"/>
      <c r="DK3" s="24"/>
      <c r="DL3" s="19"/>
      <c r="DM3" s="24"/>
      <c r="DN3" s="24"/>
      <c r="DO3" s="24"/>
      <c r="DP3" s="24"/>
      <c r="DQ3" s="24"/>
      <c r="DR3" s="24"/>
      <c r="DS3" s="19"/>
      <c r="DT3" s="24"/>
      <c r="DU3" s="24"/>
      <c r="DV3" s="24"/>
      <c r="DW3" s="24"/>
      <c r="DX3" s="24"/>
      <c r="DY3" s="24"/>
      <c r="DZ3" s="19"/>
      <c r="EA3" s="24"/>
      <c r="EB3" s="24"/>
      <c r="EC3" s="24"/>
      <c r="ED3" s="24"/>
      <c r="EE3" s="24"/>
      <c r="EF3" s="24"/>
      <c r="EG3" s="19"/>
      <c r="EH3" s="24"/>
      <c r="EI3" s="24"/>
      <c r="EJ3" s="24"/>
      <c r="EK3" s="24"/>
      <c r="EL3" s="24"/>
      <c r="EM3" s="24"/>
      <c r="EN3" s="19"/>
      <c r="EO3" s="24"/>
      <c r="EP3" s="24"/>
      <c r="EQ3" s="24"/>
      <c r="ER3" s="24"/>
      <c r="ES3" s="24"/>
      <c r="ET3" s="24"/>
      <c r="EU3" s="19"/>
      <c r="EV3" s="24"/>
      <c r="EW3" s="24"/>
      <c r="EX3" s="24"/>
      <c r="EY3" s="24"/>
      <c r="EZ3" s="24"/>
      <c r="FA3" s="24"/>
      <c r="FB3" s="19"/>
      <c r="FC3" s="24"/>
      <c r="FD3" s="24"/>
      <c r="FE3" s="24"/>
      <c r="FF3" s="24"/>
      <c r="FG3" s="24"/>
      <c r="FH3" s="24"/>
      <c r="FI3" s="19"/>
      <c r="FJ3" s="24"/>
      <c r="FK3" s="24"/>
      <c r="FL3" s="24"/>
      <c r="FM3" s="24"/>
      <c r="FN3" s="24"/>
      <c r="FO3" s="24"/>
      <c r="FP3" s="19"/>
      <c r="FQ3" s="24"/>
      <c r="FR3" s="24"/>
      <c r="FS3" s="24"/>
      <c r="FT3" s="24"/>
      <c r="FU3" s="24"/>
      <c r="FV3" s="24"/>
      <c r="FW3" s="19"/>
      <c r="FX3" s="24"/>
      <c r="FY3" s="24"/>
      <c r="FZ3" s="24"/>
      <c r="GA3" s="24"/>
      <c r="GB3" s="24"/>
      <c r="GC3" s="24"/>
      <c r="GD3" s="19"/>
      <c r="GE3" s="24"/>
      <c r="GF3" s="24"/>
      <c r="GG3" s="24"/>
      <c r="GH3" s="24"/>
      <c r="GI3" s="24"/>
      <c r="GJ3" s="24"/>
      <c r="GK3" s="19"/>
      <c r="GL3" s="24"/>
      <c r="GM3" s="24"/>
      <c r="GN3" s="24"/>
      <c r="GO3" s="24"/>
      <c r="GP3" s="24"/>
      <c r="GQ3" s="24"/>
      <c r="GR3" s="19"/>
      <c r="GS3" s="24"/>
      <c r="GT3" s="24"/>
      <c r="GU3" s="24"/>
      <c r="GV3" s="24"/>
      <c r="GW3" s="24"/>
      <c r="GX3" s="24"/>
      <c r="GY3" s="19"/>
      <c r="GZ3" s="24"/>
      <c r="HA3" s="24"/>
      <c r="HB3" s="24"/>
      <c r="HC3" s="24"/>
      <c r="HD3" s="24"/>
      <c r="HE3" s="24"/>
      <c r="HF3" s="19"/>
      <c r="HG3" s="24"/>
      <c r="HH3" s="24"/>
      <c r="HI3" s="24"/>
      <c r="HJ3" s="24"/>
      <c r="HK3" s="24"/>
      <c r="HL3" s="24"/>
      <c r="HM3" s="19"/>
      <c r="HN3" s="24"/>
      <c r="HO3" s="24"/>
      <c r="HP3" s="24"/>
      <c r="HQ3" s="24"/>
      <c r="HR3" s="24"/>
      <c r="HS3" s="24"/>
      <c r="HT3" s="19"/>
      <c r="HU3" s="24"/>
      <c r="HV3" s="24"/>
      <c r="HW3" s="24"/>
    </row>
    <row r="4" spans="3:5" ht="15" customHeight="1">
      <c r="C4" s="27"/>
      <c r="D4" s="27"/>
      <c r="E4" s="42" t="s">
        <v>0</v>
      </c>
    </row>
    <row r="5" spans="1:5" ht="24.75" customHeight="1">
      <c r="A5" s="171" t="s">
        <v>1</v>
      </c>
      <c r="B5" s="175" t="s">
        <v>171</v>
      </c>
      <c r="C5" s="173" t="s">
        <v>172</v>
      </c>
      <c r="D5" s="173" t="s">
        <v>186</v>
      </c>
      <c r="E5" s="169" t="s">
        <v>173</v>
      </c>
    </row>
    <row r="6" spans="1:5" ht="15" customHeight="1">
      <c r="A6" s="172"/>
      <c r="B6" s="176"/>
      <c r="C6" s="174"/>
      <c r="D6" s="174"/>
      <c r="E6" s="170"/>
    </row>
    <row r="7" spans="1:5" s="35" customFormat="1" ht="24.75" customHeight="1">
      <c r="A7" s="32" t="s">
        <v>61</v>
      </c>
      <c r="B7" s="117">
        <f>2297+583+500</f>
        <v>3380</v>
      </c>
      <c r="C7" s="118">
        <v>3258</v>
      </c>
      <c r="D7" s="118">
        <f>B7-C7</f>
        <v>122</v>
      </c>
      <c r="E7" s="120">
        <f>D7/C7*100</f>
        <v>3.7446286065070598</v>
      </c>
    </row>
    <row r="8" spans="1:5" s="35" customFormat="1" ht="24.75" customHeight="1">
      <c r="A8" s="32" t="s">
        <v>60</v>
      </c>
      <c r="B8" s="117"/>
      <c r="C8" s="118"/>
      <c r="D8" s="118">
        <f aca="true" t="shared" si="0" ref="D8:D29">B8-C8</f>
        <v>0</v>
      </c>
      <c r="E8" s="120"/>
    </row>
    <row r="9" spans="1:5" s="35" customFormat="1" ht="24.75" customHeight="1">
      <c r="A9" s="32" t="s">
        <v>59</v>
      </c>
      <c r="B9" s="117"/>
      <c r="C9" s="118">
        <v>28</v>
      </c>
      <c r="D9" s="118">
        <f t="shared" si="0"/>
        <v>-28</v>
      </c>
      <c r="E9" s="120">
        <f>D9/C9*100</f>
        <v>-100</v>
      </c>
    </row>
    <row r="10" spans="1:5" s="35" customFormat="1" ht="24.75" customHeight="1">
      <c r="A10" s="32" t="s">
        <v>58</v>
      </c>
      <c r="B10" s="117"/>
      <c r="C10" s="118"/>
      <c r="D10" s="118">
        <f t="shared" si="0"/>
        <v>0</v>
      </c>
      <c r="E10" s="120"/>
    </row>
    <row r="11" spans="1:5" s="35" customFormat="1" ht="24.75" customHeight="1">
      <c r="A11" s="32" t="s">
        <v>57</v>
      </c>
      <c r="B11" s="117">
        <v>5394</v>
      </c>
      <c r="C11" s="118">
        <v>326</v>
      </c>
      <c r="D11" s="118">
        <f t="shared" si="0"/>
        <v>5068</v>
      </c>
      <c r="E11" s="120">
        <f>D11/C11*100</f>
        <v>1554.601226993865</v>
      </c>
    </row>
    <row r="12" spans="1:5" s="35" customFormat="1" ht="24.75" customHeight="1">
      <c r="A12" s="32" t="s">
        <v>56</v>
      </c>
      <c r="B12" s="117"/>
      <c r="C12" s="118"/>
      <c r="D12" s="118">
        <f t="shared" si="0"/>
        <v>0</v>
      </c>
      <c r="E12" s="120"/>
    </row>
    <row r="13" spans="1:5" s="35" customFormat="1" ht="24.75" customHeight="1">
      <c r="A13" s="32" t="s">
        <v>55</v>
      </c>
      <c r="B13" s="117"/>
      <c r="C13" s="118"/>
      <c r="D13" s="118">
        <f t="shared" si="0"/>
        <v>0</v>
      </c>
      <c r="E13" s="120"/>
    </row>
    <row r="14" spans="1:5" s="35" customFormat="1" ht="24.75" customHeight="1">
      <c r="A14" s="32" t="s">
        <v>54</v>
      </c>
      <c r="B14" s="117">
        <v>7</v>
      </c>
      <c r="C14" s="118"/>
      <c r="D14" s="118">
        <f t="shared" si="0"/>
        <v>7</v>
      </c>
      <c r="E14" s="120"/>
    </row>
    <row r="15" spans="1:5" s="35" customFormat="1" ht="24.75" customHeight="1">
      <c r="A15" s="32" t="s">
        <v>53</v>
      </c>
      <c r="B15" s="117">
        <v>4</v>
      </c>
      <c r="C15" s="118">
        <v>2424</v>
      </c>
      <c r="D15" s="118">
        <f t="shared" si="0"/>
        <v>-2420</v>
      </c>
      <c r="E15" s="120">
        <f>D15/C15*100</f>
        <v>-99.83498349834984</v>
      </c>
    </row>
    <row r="16" spans="1:5" s="35" customFormat="1" ht="24.75" customHeight="1">
      <c r="A16" s="32" t="s">
        <v>52</v>
      </c>
      <c r="B16" s="117">
        <v>5294</v>
      </c>
      <c r="C16" s="118">
        <v>221</v>
      </c>
      <c r="D16" s="118">
        <f t="shared" si="0"/>
        <v>5073</v>
      </c>
      <c r="E16" s="120">
        <f>D16/C16*100</f>
        <v>2295.475113122172</v>
      </c>
    </row>
    <row r="17" spans="1:5" s="35" customFormat="1" ht="24.75" customHeight="1">
      <c r="A17" s="32" t="s">
        <v>51</v>
      </c>
      <c r="B17" s="117"/>
      <c r="C17" s="118"/>
      <c r="D17" s="118">
        <f t="shared" si="0"/>
        <v>0</v>
      </c>
      <c r="E17" s="120"/>
    </row>
    <row r="18" spans="1:5" s="35" customFormat="1" ht="24.75" customHeight="1">
      <c r="A18" s="32" t="s">
        <v>50</v>
      </c>
      <c r="B18" s="117"/>
      <c r="C18" s="118"/>
      <c r="D18" s="118">
        <f t="shared" si="0"/>
        <v>0</v>
      </c>
      <c r="E18" s="120"/>
    </row>
    <row r="19" spans="1:5" s="35" customFormat="1" ht="24.75" customHeight="1">
      <c r="A19" s="32" t="s">
        <v>49</v>
      </c>
      <c r="B19" s="117">
        <f>5435</f>
        <v>5435</v>
      </c>
      <c r="C19" s="118">
        <v>3183</v>
      </c>
      <c r="D19" s="118">
        <f t="shared" si="0"/>
        <v>2252</v>
      </c>
      <c r="E19" s="120">
        <f>D19/C19*100</f>
        <v>70.75086396481308</v>
      </c>
    </row>
    <row r="20" spans="1:5" s="35" customFormat="1" ht="24.75" customHeight="1">
      <c r="A20" s="32" t="s">
        <v>27</v>
      </c>
      <c r="B20" s="117"/>
      <c r="C20" s="118"/>
      <c r="D20" s="118">
        <f t="shared" si="0"/>
        <v>0</v>
      </c>
      <c r="E20" s="120"/>
    </row>
    <row r="21" spans="1:5" s="35" customFormat="1" ht="24.75" customHeight="1">
      <c r="A21" s="32" t="s">
        <v>48</v>
      </c>
      <c r="B21" s="117"/>
      <c r="C21" s="118"/>
      <c r="D21" s="118">
        <f t="shared" si="0"/>
        <v>0</v>
      </c>
      <c r="E21" s="120"/>
    </row>
    <row r="22" spans="1:5" s="35" customFormat="1" ht="24.75" customHeight="1">
      <c r="A22" s="32" t="s">
        <v>63</v>
      </c>
      <c r="B22" s="117"/>
      <c r="C22" s="118"/>
      <c r="D22" s="118">
        <f t="shared" si="0"/>
        <v>0</v>
      </c>
      <c r="E22" s="120"/>
    </row>
    <row r="23" spans="1:5" s="35" customFormat="1" ht="24.75" customHeight="1">
      <c r="A23" s="32" t="s">
        <v>46</v>
      </c>
      <c r="B23" s="117">
        <v>50</v>
      </c>
      <c r="C23" s="118">
        <v>32</v>
      </c>
      <c r="D23" s="118">
        <f t="shared" si="0"/>
        <v>18</v>
      </c>
      <c r="E23" s="120">
        <f>D23/C23*100</f>
        <v>56.25</v>
      </c>
    </row>
    <row r="24" spans="1:5" s="35" customFormat="1" ht="24.75" customHeight="1">
      <c r="A24" s="32" t="s">
        <v>44</v>
      </c>
      <c r="B24" s="117">
        <v>454</v>
      </c>
      <c r="C24" s="118">
        <v>24</v>
      </c>
      <c r="D24" s="118">
        <f t="shared" si="0"/>
        <v>430</v>
      </c>
      <c r="E24" s="120">
        <f>D24/C24*100</f>
        <v>1791.6666666666667</v>
      </c>
    </row>
    <row r="25" spans="1:5" s="35" customFormat="1" ht="24.75" customHeight="1">
      <c r="A25" s="32" t="s">
        <v>45</v>
      </c>
      <c r="B25" s="117"/>
      <c r="C25" s="118"/>
      <c r="D25" s="118">
        <f t="shared" si="0"/>
        <v>0</v>
      </c>
      <c r="E25" s="120"/>
    </row>
    <row r="26" spans="1:5" s="35" customFormat="1" ht="24.75" customHeight="1">
      <c r="A26" s="32" t="s">
        <v>47</v>
      </c>
      <c r="B26" s="117"/>
      <c r="C26" s="118"/>
      <c r="D26" s="118">
        <f t="shared" si="0"/>
        <v>0</v>
      </c>
      <c r="E26" s="120"/>
    </row>
    <row r="27" spans="1:5" s="35" customFormat="1" ht="24.75" customHeight="1">
      <c r="A27" s="32" t="s">
        <v>39</v>
      </c>
      <c r="B27" s="117"/>
      <c r="C27" s="118"/>
      <c r="D27" s="118">
        <f t="shared" si="0"/>
        <v>0</v>
      </c>
      <c r="E27" s="120"/>
    </row>
    <row r="28" spans="1:5" s="35" customFormat="1" ht="24.75" customHeight="1">
      <c r="A28" s="32" t="s">
        <v>4</v>
      </c>
      <c r="B28" s="117">
        <v>1510</v>
      </c>
      <c r="C28" s="118"/>
      <c r="D28" s="118">
        <f t="shared" si="0"/>
        <v>1510</v>
      </c>
      <c r="E28" s="120"/>
    </row>
    <row r="29" spans="1:5" s="35" customFormat="1" ht="24.75" customHeight="1">
      <c r="A29" s="44" t="s">
        <v>64</v>
      </c>
      <c r="B29" s="117">
        <f>SUM(B7:B28)</f>
        <v>21528</v>
      </c>
      <c r="C29" s="119">
        <f>SUM(C7:C27)</f>
        <v>9496</v>
      </c>
      <c r="D29" s="118">
        <f t="shared" si="0"/>
        <v>12032</v>
      </c>
      <c r="E29" s="120">
        <f>D29/C29*100</f>
        <v>126.70598146588037</v>
      </c>
    </row>
    <row r="30" spans="1:5" ht="14.25">
      <c r="A30" s="167"/>
      <c r="B30" s="167"/>
      <c r="C30" s="167"/>
      <c r="D30" s="167"/>
      <c r="E30" s="167"/>
    </row>
  </sheetData>
  <sheetProtection/>
  <mergeCells count="40">
    <mergeCell ref="HM2:HS2"/>
    <mergeCell ref="HT2:HW2"/>
    <mergeCell ref="FW2:GC2"/>
    <mergeCell ref="GD2:GJ2"/>
    <mergeCell ref="GK2:GQ2"/>
    <mergeCell ref="GR2:GX2"/>
    <mergeCell ref="GY2:HE2"/>
    <mergeCell ref="HF2:HL2"/>
    <mergeCell ref="DS2:DY2"/>
    <mergeCell ref="DZ2:EF2"/>
    <mergeCell ref="EG2:EM2"/>
    <mergeCell ref="EN2:ET2"/>
    <mergeCell ref="EU2:FA2"/>
    <mergeCell ref="FB2:FH2"/>
    <mergeCell ref="FI2:FO2"/>
    <mergeCell ref="FP2:FV2"/>
    <mergeCell ref="BO2:BU2"/>
    <mergeCell ref="BV2:CB2"/>
    <mergeCell ref="CC2:CI2"/>
    <mergeCell ref="CJ2:CP2"/>
    <mergeCell ref="CQ2:CW2"/>
    <mergeCell ref="CX2:DD2"/>
    <mergeCell ref="DE2:DK2"/>
    <mergeCell ref="DL2:DR2"/>
    <mergeCell ref="AT2:AZ2"/>
    <mergeCell ref="BA2:BG2"/>
    <mergeCell ref="BH2:BN2"/>
    <mergeCell ref="K2:Q2"/>
    <mergeCell ref="R2:X2"/>
    <mergeCell ref="Y2:AE2"/>
    <mergeCell ref="AF2:AL2"/>
    <mergeCell ref="AM2:AS2"/>
    <mergeCell ref="A30:E30"/>
    <mergeCell ref="A2:E2"/>
    <mergeCell ref="G2:J2"/>
    <mergeCell ref="E5:E6"/>
    <mergeCell ref="A5:A6"/>
    <mergeCell ref="C5:C6"/>
    <mergeCell ref="B5:B6"/>
    <mergeCell ref="D5:D6"/>
  </mergeCells>
  <printOptions horizontalCentered="1"/>
  <pageMargins left="0.5905511811023623" right="0.5905511811023623" top="0.5905511811023623" bottom="0.5511811023622047" header="0.2755905511811024"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2"/>
  <sheetViews>
    <sheetView showZeros="0" view="pageLayout" workbookViewId="0" topLeftCell="A4">
      <selection activeCell="J33" sqref="J33"/>
    </sheetView>
  </sheetViews>
  <sheetFormatPr defaultColWidth="8.75390625" defaultRowHeight="14.25"/>
  <cols>
    <col min="1" max="1" width="36.50390625" style="1" customWidth="1"/>
    <col min="2" max="2" width="8.875" style="64" customWidth="1"/>
    <col min="3" max="3" width="20.625" style="1" customWidth="1"/>
    <col min="4" max="4" width="10.25390625" style="64" customWidth="1"/>
    <col min="5" max="16384" width="8.75390625" style="1" customWidth="1"/>
  </cols>
  <sheetData>
    <row r="1" spans="1:4" s="13" customFormat="1" ht="14.25">
      <c r="A1" s="53" t="s">
        <v>109</v>
      </c>
      <c r="B1" s="14"/>
      <c r="C1" s="14"/>
      <c r="D1" s="15"/>
    </row>
    <row r="2" spans="1:4" ht="23.25">
      <c r="A2" s="177" t="s">
        <v>175</v>
      </c>
      <c r="B2" s="178"/>
      <c r="C2" s="178"/>
      <c r="D2" s="178"/>
    </row>
    <row r="3" spans="1:4" ht="17.25" customHeight="1">
      <c r="A3" s="2"/>
      <c r="B3" s="3"/>
      <c r="C3" s="3"/>
      <c r="D3" s="3"/>
    </row>
    <row r="4" spans="2:4" s="16" customFormat="1" ht="17.25" customHeight="1">
      <c r="B4" s="63"/>
      <c r="D4" s="65" t="s">
        <v>0</v>
      </c>
    </row>
    <row r="5" spans="1:4" s="16" customFormat="1" ht="25.5" customHeight="1">
      <c r="A5" s="179" t="s">
        <v>5</v>
      </c>
      <c r="B5" s="179"/>
      <c r="C5" s="179" t="s">
        <v>6</v>
      </c>
      <c r="D5" s="179"/>
    </row>
    <row r="6" spans="1:4" s="16" customFormat="1" ht="45" customHeight="1">
      <c r="A6" s="17" t="s">
        <v>7</v>
      </c>
      <c r="B6" s="114" t="s">
        <v>176</v>
      </c>
      <c r="C6" s="17" t="s">
        <v>8</v>
      </c>
      <c r="D6" s="114" t="s">
        <v>176</v>
      </c>
    </row>
    <row r="7" spans="1:4" s="18" customFormat="1" ht="28.5" customHeight="1">
      <c r="A7" s="36" t="s">
        <v>67</v>
      </c>
      <c r="B7" s="61">
        <v>7859</v>
      </c>
      <c r="C7" s="36" t="s">
        <v>62</v>
      </c>
      <c r="D7" s="62">
        <f>5205+5000+1510+9000+350+463</f>
        <v>21528</v>
      </c>
    </row>
    <row r="8" spans="1:4" s="18" customFormat="1" ht="28.5" customHeight="1">
      <c r="A8" s="36" t="s">
        <v>9</v>
      </c>
      <c r="B8" s="62">
        <f>SUM(B9:B17)</f>
        <v>5122</v>
      </c>
      <c r="C8" s="39" t="s">
        <v>10</v>
      </c>
      <c r="D8" s="37">
        <f>D9+D10</f>
        <v>0</v>
      </c>
    </row>
    <row r="9" spans="1:4" s="18" customFormat="1" ht="28.5" customHeight="1">
      <c r="A9" s="39" t="s">
        <v>28</v>
      </c>
      <c r="B9" s="62"/>
      <c r="C9" s="39" t="s">
        <v>11</v>
      </c>
      <c r="D9" s="37"/>
    </row>
    <row r="10" spans="1:4" s="18" customFormat="1" ht="28.5" customHeight="1">
      <c r="A10" s="39" t="s">
        <v>29</v>
      </c>
      <c r="B10" s="37"/>
      <c r="C10" s="39" t="s">
        <v>12</v>
      </c>
      <c r="D10" s="37"/>
    </row>
    <row r="11" spans="1:4" s="18" customFormat="1" ht="28.5" customHeight="1">
      <c r="A11" s="39" t="s">
        <v>20</v>
      </c>
      <c r="B11" s="37"/>
      <c r="C11" s="39"/>
      <c r="D11" s="37"/>
    </row>
    <row r="12" spans="1:4" s="18" customFormat="1" ht="28.5" customHeight="1">
      <c r="A12" s="39" t="s">
        <v>21</v>
      </c>
      <c r="B12" s="37"/>
      <c r="C12" s="39"/>
      <c r="D12" s="37"/>
    </row>
    <row r="13" spans="1:4" s="18" customFormat="1" ht="28.5" customHeight="1">
      <c r="A13" s="40" t="s">
        <v>30</v>
      </c>
      <c r="B13" s="37"/>
      <c r="C13" s="37"/>
      <c r="D13" s="37"/>
    </row>
    <row r="14" spans="1:4" s="18" customFormat="1" ht="28.5" customHeight="1">
      <c r="A14" s="39" t="s">
        <v>22</v>
      </c>
      <c r="B14" s="37">
        <v>4000</v>
      </c>
      <c r="C14" s="37"/>
      <c r="D14" s="37"/>
    </row>
    <row r="15" spans="1:4" s="18" customFormat="1" ht="28.5" customHeight="1">
      <c r="A15" s="39" t="s">
        <v>23</v>
      </c>
      <c r="B15" s="37"/>
      <c r="C15" s="39" t="s">
        <v>37</v>
      </c>
      <c r="D15" s="37">
        <f>1122+721</f>
        <v>1843</v>
      </c>
    </row>
    <row r="16" spans="1:4" s="18" customFormat="1" ht="28.5" customHeight="1">
      <c r="A16" s="39" t="s">
        <v>35</v>
      </c>
      <c r="B16" s="62">
        <v>1122</v>
      </c>
      <c r="C16" s="39"/>
      <c r="D16" s="37"/>
    </row>
    <row r="17" spans="1:4" s="18" customFormat="1" ht="28.5" customHeight="1">
      <c r="A17" s="39"/>
      <c r="B17" s="37"/>
      <c r="C17" s="45"/>
      <c r="D17" s="37"/>
    </row>
    <row r="18" spans="1:4" s="18" customFormat="1" ht="28.5" customHeight="1">
      <c r="A18" s="39" t="s">
        <v>38</v>
      </c>
      <c r="B18" s="37"/>
      <c r="C18" s="39" t="s">
        <v>13</v>
      </c>
      <c r="D18" s="37"/>
    </row>
    <row r="19" spans="1:4" s="18" customFormat="1" ht="28.5" customHeight="1">
      <c r="A19" s="39" t="s">
        <v>31</v>
      </c>
      <c r="B19" s="37">
        <v>3000</v>
      </c>
      <c r="C19" s="39" t="s">
        <v>14</v>
      </c>
      <c r="D19" s="37">
        <v>311</v>
      </c>
    </row>
    <row r="20" spans="1:4" s="18" customFormat="1" ht="28.5" customHeight="1">
      <c r="A20" s="39" t="s">
        <v>177</v>
      </c>
      <c r="B20" s="37">
        <v>7701</v>
      </c>
      <c r="C20" s="36"/>
      <c r="D20" s="37"/>
    </row>
    <row r="21" spans="1:4" s="18" customFormat="1" ht="28.5" customHeight="1">
      <c r="A21" s="39"/>
      <c r="B21" s="37"/>
      <c r="C21" s="37"/>
      <c r="D21" s="37"/>
    </row>
    <row r="22" spans="1:4" s="18" customFormat="1" ht="28.5" customHeight="1">
      <c r="A22" s="39" t="s">
        <v>32</v>
      </c>
      <c r="B22" s="62">
        <f>B20+B19+B8+B7</f>
        <v>23682</v>
      </c>
      <c r="C22" s="37" t="s">
        <v>15</v>
      </c>
      <c r="D22" s="62">
        <f>D7+D8+D15+D18+D19</f>
        <v>23682</v>
      </c>
    </row>
  </sheetData>
  <sheetProtection/>
  <mergeCells count="3">
    <mergeCell ref="A2:D2"/>
    <mergeCell ref="A5:B5"/>
    <mergeCell ref="C5:D5"/>
  </mergeCells>
  <printOptions horizontalCentered="1"/>
  <pageMargins left="0.5905511811023623" right="0.5905511811023623" top="0.7874015748031497" bottom="0.7874015748031497" header="0.3937007874015748" footer="0.59055118110236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5"/>
  <sheetViews>
    <sheetView showZeros="0" workbookViewId="0" topLeftCell="A34">
      <selection activeCell="C49" sqref="C49"/>
    </sheetView>
  </sheetViews>
  <sheetFormatPr defaultColWidth="9.00390625" defaultRowHeight="14.25"/>
  <cols>
    <col min="1" max="1" width="29.00390625" style="55" customWidth="1"/>
    <col min="2" max="2" width="14.625" style="55" customWidth="1"/>
    <col min="3" max="3" width="13.875" style="55" customWidth="1"/>
    <col min="4" max="4" width="13.875" style="136" customWidth="1"/>
    <col min="5" max="5" width="13.125" style="55" customWidth="1"/>
    <col min="6" max="6" width="17.00390625" style="55" customWidth="1"/>
    <col min="7" max="16384" width="9.00390625" style="55" customWidth="1"/>
  </cols>
  <sheetData>
    <row r="1" ht="14.25">
      <c r="A1" s="79" t="s">
        <v>131</v>
      </c>
    </row>
    <row r="2" spans="1:5" ht="26.25" customHeight="1">
      <c r="A2" s="181" t="s">
        <v>178</v>
      </c>
      <c r="B2" s="182"/>
      <c r="C2" s="182"/>
      <c r="D2" s="182"/>
      <c r="E2" s="182"/>
    </row>
    <row r="3" spans="1:5" ht="15.75" customHeight="1">
      <c r="A3" s="54"/>
      <c r="B3" s="54"/>
      <c r="C3" s="54"/>
      <c r="D3" s="137"/>
      <c r="E3" s="54"/>
    </row>
    <row r="4" spans="1:5" ht="24.75" customHeight="1">
      <c r="A4" s="56"/>
      <c r="B4" s="56"/>
      <c r="C4" s="183" t="s">
        <v>0</v>
      </c>
      <c r="D4" s="183"/>
      <c r="E4" s="183"/>
    </row>
    <row r="5" spans="1:5" ht="16.5" customHeight="1">
      <c r="A5" s="184" t="s">
        <v>110</v>
      </c>
      <c r="B5" s="188" t="s">
        <v>145</v>
      </c>
      <c r="C5" s="186" t="s">
        <v>187</v>
      </c>
      <c r="D5" s="190" t="s">
        <v>2</v>
      </c>
      <c r="E5" s="188" t="s">
        <v>3</v>
      </c>
    </row>
    <row r="6" spans="1:5" ht="18.75" customHeight="1">
      <c r="A6" s="185"/>
      <c r="B6" s="189"/>
      <c r="C6" s="187"/>
      <c r="D6" s="191"/>
      <c r="E6" s="189"/>
    </row>
    <row r="7" spans="1:6" s="58" customFormat="1" ht="15" customHeight="1">
      <c r="A7" s="76" t="s">
        <v>111</v>
      </c>
      <c r="B7" s="121">
        <f>SUM(B8:B21)</f>
        <v>6242</v>
      </c>
      <c r="C7" s="122">
        <f>SUM(C8:C21)</f>
        <v>13160</v>
      </c>
      <c r="D7" s="138">
        <f>SUM(D8:D21)</f>
        <v>7008</v>
      </c>
      <c r="E7" s="123">
        <f>D7/B7</f>
        <v>1.1227170778596605</v>
      </c>
      <c r="F7" s="57"/>
    </row>
    <row r="8" spans="1:5" s="58" customFormat="1" ht="15" customHeight="1">
      <c r="A8" s="116" t="s">
        <v>188</v>
      </c>
      <c r="B8" s="124">
        <v>3177</v>
      </c>
      <c r="C8" s="125">
        <v>3920</v>
      </c>
      <c r="D8" s="138">
        <f>C8-B8</f>
        <v>743</v>
      </c>
      <c r="E8" s="123">
        <f>D8/B8</f>
        <v>0.23386842933585142</v>
      </c>
    </row>
    <row r="9" spans="1:5" s="58" customFormat="1" ht="15" customHeight="1">
      <c r="A9" s="116" t="s">
        <v>189</v>
      </c>
      <c r="B9" s="124">
        <v>90</v>
      </c>
      <c r="C9" s="125">
        <v>0</v>
      </c>
      <c r="D9" s="138"/>
      <c r="E9" s="123"/>
    </row>
    <row r="10" spans="1:5" s="58" customFormat="1" ht="15" customHeight="1">
      <c r="A10" s="116" t="s">
        <v>190</v>
      </c>
      <c r="B10" s="124">
        <v>7</v>
      </c>
      <c r="C10" s="125">
        <v>8</v>
      </c>
      <c r="D10" s="138">
        <f>C10-B10</f>
        <v>1</v>
      </c>
      <c r="E10" s="123">
        <f>D10/B10</f>
        <v>0.14285714285714285</v>
      </c>
    </row>
    <row r="11" spans="1:5" s="58" customFormat="1" ht="15" customHeight="1">
      <c r="A11" s="116" t="s">
        <v>191</v>
      </c>
      <c r="B11" s="124">
        <v>506</v>
      </c>
      <c r="C11" s="125">
        <v>607</v>
      </c>
      <c r="D11" s="138">
        <f>C11-B11</f>
        <v>101</v>
      </c>
      <c r="E11" s="123">
        <f aca="true" t="shared" si="0" ref="E11:E19">D11/B11</f>
        <v>0.19960474308300397</v>
      </c>
    </row>
    <row r="12" spans="1:5" s="58" customFormat="1" ht="15" customHeight="1">
      <c r="A12" s="116" t="s">
        <v>96</v>
      </c>
      <c r="B12" s="124"/>
      <c r="C12" s="125">
        <v>0</v>
      </c>
      <c r="D12" s="138">
        <f>C12-B12</f>
        <v>0</v>
      </c>
      <c r="E12" s="123"/>
    </row>
    <row r="13" spans="1:5" s="58" customFormat="1" ht="15" customHeight="1">
      <c r="A13" s="116" t="s">
        <v>192</v>
      </c>
      <c r="B13" s="124">
        <v>115</v>
      </c>
      <c r="C13" s="125">
        <v>138</v>
      </c>
      <c r="D13" s="138">
        <f>C13-B13</f>
        <v>23</v>
      </c>
      <c r="E13" s="123">
        <f t="shared" si="0"/>
        <v>0.2</v>
      </c>
    </row>
    <row r="14" spans="1:5" s="58" customFormat="1" ht="15" customHeight="1">
      <c r="A14" s="116" t="s">
        <v>193</v>
      </c>
      <c r="B14" s="124"/>
      <c r="C14" s="125"/>
      <c r="D14" s="138"/>
      <c r="E14" s="123"/>
    </row>
    <row r="15" spans="1:5" s="58" customFormat="1" ht="15" customHeight="1">
      <c r="A15" s="116" t="s">
        <v>99</v>
      </c>
      <c r="B15" s="124">
        <v>251</v>
      </c>
      <c r="C15" s="125">
        <v>301</v>
      </c>
      <c r="D15" s="138">
        <f aca="true" t="shared" si="1" ref="D15:D23">C15-B15</f>
        <v>50</v>
      </c>
      <c r="E15" s="123">
        <f t="shared" si="0"/>
        <v>0.199203187250996</v>
      </c>
    </row>
    <row r="16" spans="1:5" s="58" customFormat="1" ht="15" customHeight="1">
      <c r="A16" s="116" t="s">
        <v>194</v>
      </c>
      <c r="B16" s="124">
        <v>326</v>
      </c>
      <c r="C16" s="125">
        <v>391</v>
      </c>
      <c r="D16" s="138">
        <f t="shared" si="1"/>
        <v>65</v>
      </c>
      <c r="E16" s="123">
        <f t="shared" si="0"/>
        <v>0.19938650306748465</v>
      </c>
    </row>
    <row r="17" spans="1:5" s="58" customFormat="1" ht="15" customHeight="1">
      <c r="A17" s="116" t="s">
        <v>195</v>
      </c>
      <c r="B17" s="124">
        <v>419</v>
      </c>
      <c r="C17" s="125">
        <v>503</v>
      </c>
      <c r="D17" s="138">
        <f t="shared" si="1"/>
        <v>84</v>
      </c>
      <c r="E17" s="123">
        <f t="shared" si="0"/>
        <v>0.20047732696897375</v>
      </c>
    </row>
    <row r="18" spans="1:5" s="58" customFormat="1" ht="15" customHeight="1">
      <c r="A18" s="116" t="s">
        <v>196</v>
      </c>
      <c r="B18" s="124">
        <v>1318</v>
      </c>
      <c r="C18" s="125">
        <v>1582</v>
      </c>
      <c r="D18" s="138">
        <f t="shared" si="1"/>
        <v>264</v>
      </c>
      <c r="E18" s="123">
        <f t="shared" si="0"/>
        <v>0.20030349013657056</v>
      </c>
    </row>
    <row r="19" spans="1:5" s="58" customFormat="1" ht="15" customHeight="1">
      <c r="A19" s="116" t="s">
        <v>197</v>
      </c>
      <c r="B19" s="124">
        <v>33</v>
      </c>
      <c r="C19" s="125">
        <v>40</v>
      </c>
      <c r="D19" s="138">
        <f t="shared" si="1"/>
        <v>7</v>
      </c>
      <c r="E19" s="123">
        <f t="shared" si="0"/>
        <v>0.21212121212121213</v>
      </c>
    </row>
    <row r="20" spans="1:5" s="58" customFormat="1" ht="15" customHeight="1">
      <c r="A20" s="116" t="s">
        <v>104</v>
      </c>
      <c r="B20" s="124"/>
      <c r="C20" s="125">
        <v>0</v>
      </c>
      <c r="D20" s="138">
        <f t="shared" si="1"/>
        <v>0</v>
      </c>
      <c r="E20" s="123"/>
    </row>
    <row r="21" spans="1:5" s="58" customFormat="1" ht="15" customHeight="1">
      <c r="A21" s="116" t="s">
        <v>198</v>
      </c>
      <c r="B21" s="124"/>
      <c r="C21" s="125">
        <v>5670</v>
      </c>
      <c r="D21" s="138">
        <f t="shared" si="1"/>
        <v>5670</v>
      </c>
      <c r="E21" s="123"/>
    </row>
    <row r="22" spans="1:5" s="58" customFormat="1" ht="15" customHeight="1">
      <c r="A22" s="116" t="s">
        <v>106</v>
      </c>
      <c r="B22" s="126"/>
      <c r="C22" s="125">
        <v>0</v>
      </c>
      <c r="D22" s="138">
        <f t="shared" si="1"/>
        <v>0</v>
      </c>
      <c r="E22" s="123"/>
    </row>
    <row r="23" spans="1:5" s="58" customFormat="1" ht="15" customHeight="1">
      <c r="A23" s="76" t="s">
        <v>112</v>
      </c>
      <c r="B23" s="127">
        <f>SUM(B24:B29)</f>
        <v>1617</v>
      </c>
      <c r="C23" s="125">
        <f>C28+C29</f>
        <v>1941</v>
      </c>
      <c r="D23" s="138">
        <f t="shared" si="1"/>
        <v>324</v>
      </c>
      <c r="E23" s="123">
        <f>D23/B23</f>
        <v>0.20037105751391465</v>
      </c>
    </row>
    <row r="24" spans="1:5" s="58" customFormat="1" ht="15" customHeight="1">
      <c r="A24" s="116" t="s">
        <v>113</v>
      </c>
      <c r="B24" s="126"/>
      <c r="C24" s="125">
        <v>0</v>
      </c>
      <c r="D24" s="139"/>
      <c r="E24" s="123"/>
    </row>
    <row r="25" spans="1:5" s="58" customFormat="1" ht="15" customHeight="1">
      <c r="A25" s="128" t="s">
        <v>114</v>
      </c>
      <c r="B25" s="126"/>
      <c r="C25" s="125">
        <v>0</v>
      </c>
      <c r="D25" s="139"/>
      <c r="E25" s="123"/>
    </row>
    <row r="26" spans="1:5" s="58" customFormat="1" ht="15" customHeight="1">
      <c r="A26" s="116" t="s">
        <v>115</v>
      </c>
      <c r="B26" s="126"/>
      <c r="C26" s="125">
        <v>0</v>
      </c>
      <c r="D26" s="139"/>
      <c r="E26" s="123"/>
    </row>
    <row r="27" spans="1:5" s="58" customFormat="1" ht="15" customHeight="1">
      <c r="A27" s="116" t="s">
        <v>116</v>
      </c>
      <c r="B27" s="126"/>
      <c r="C27" s="125">
        <v>0</v>
      </c>
      <c r="D27" s="139"/>
      <c r="E27" s="123"/>
    </row>
    <row r="28" spans="1:5" s="58" customFormat="1" ht="15" customHeight="1">
      <c r="A28" s="128" t="s">
        <v>117</v>
      </c>
      <c r="B28" s="126">
        <v>27</v>
      </c>
      <c r="C28" s="125">
        <v>33</v>
      </c>
      <c r="D28" s="139"/>
      <c r="E28" s="123"/>
    </row>
    <row r="29" spans="1:5" s="58" customFormat="1" ht="15" customHeight="1">
      <c r="A29" s="128" t="s">
        <v>118</v>
      </c>
      <c r="B29" s="126">
        <v>1590</v>
      </c>
      <c r="C29" s="125">
        <v>1908</v>
      </c>
      <c r="D29" s="138">
        <f>C29-B29</f>
        <v>318</v>
      </c>
      <c r="E29" s="123">
        <f>D29/B29</f>
        <v>0.2</v>
      </c>
    </row>
    <row r="30" spans="1:5" s="58" customFormat="1" ht="15" customHeight="1">
      <c r="A30" s="77" t="s">
        <v>119</v>
      </c>
      <c r="B30" s="129">
        <f>B7+B23</f>
        <v>7859</v>
      </c>
      <c r="C30" s="59">
        <f>C7+C23</f>
        <v>15101</v>
      </c>
      <c r="D30" s="138">
        <f>C30-B30</f>
        <v>7242</v>
      </c>
      <c r="E30" s="123">
        <f aca="true" t="shared" si="2" ref="E30:E44">D30/B30</f>
        <v>0.921491283878356</v>
      </c>
    </row>
    <row r="31" spans="1:5" s="58" customFormat="1" ht="15" customHeight="1">
      <c r="A31" s="78" t="s">
        <v>25</v>
      </c>
      <c r="B31" s="130">
        <f>SUM(B32:B37)</f>
        <v>1922</v>
      </c>
      <c r="C31" s="125">
        <f>SUM(C32:C37)</f>
        <v>2307</v>
      </c>
      <c r="D31" s="139">
        <f>SUM(D32:D37)</f>
        <v>385</v>
      </c>
      <c r="E31" s="123">
        <f t="shared" si="2"/>
        <v>0.20031217481789804</v>
      </c>
    </row>
    <row r="32" spans="1:5" s="58" customFormat="1" ht="15" customHeight="1">
      <c r="A32" s="116" t="s">
        <v>120</v>
      </c>
      <c r="B32" s="131">
        <v>1089</v>
      </c>
      <c r="C32" s="132">
        <v>1307</v>
      </c>
      <c r="D32" s="138">
        <f aca="true" t="shared" si="3" ref="D32:D43">C32-B32</f>
        <v>218</v>
      </c>
      <c r="E32" s="123">
        <f t="shared" si="2"/>
        <v>0.20018365472910926</v>
      </c>
    </row>
    <row r="33" spans="1:5" s="58" customFormat="1" ht="15" customHeight="1">
      <c r="A33" s="116" t="s">
        <v>130</v>
      </c>
      <c r="B33" s="131">
        <v>2</v>
      </c>
      <c r="C33" s="125">
        <v>3</v>
      </c>
      <c r="D33" s="138">
        <f t="shared" si="3"/>
        <v>1</v>
      </c>
      <c r="E33" s="123">
        <f t="shared" si="2"/>
        <v>0.5</v>
      </c>
    </row>
    <row r="34" spans="1:5" s="58" customFormat="1" ht="15" customHeight="1">
      <c r="A34" s="116" t="s">
        <v>121</v>
      </c>
      <c r="B34" s="131">
        <v>217</v>
      </c>
      <c r="C34" s="125">
        <v>260</v>
      </c>
      <c r="D34" s="138">
        <f t="shared" si="3"/>
        <v>43</v>
      </c>
      <c r="E34" s="123">
        <f t="shared" si="2"/>
        <v>0.19815668202764977</v>
      </c>
    </row>
    <row r="35" spans="1:5" s="58" customFormat="1" ht="15" customHeight="1">
      <c r="A35" s="116" t="s">
        <v>122</v>
      </c>
      <c r="B35" s="131">
        <v>49</v>
      </c>
      <c r="C35" s="125">
        <v>59</v>
      </c>
      <c r="D35" s="138">
        <f t="shared" si="3"/>
        <v>10</v>
      </c>
      <c r="E35" s="123">
        <f t="shared" si="2"/>
        <v>0.20408163265306123</v>
      </c>
    </row>
    <row r="36" spans="1:5" s="58" customFormat="1" ht="15" customHeight="1">
      <c r="A36" s="116" t="s">
        <v>123</v>
      </c>
      <c r="B36" s="131"/>
      <c r="C36" s="125"/>
      <c r="D36" s="138">
        <f t="shared" si="3"/>
        <v>0</v>
      </c>
      <c r="E36" s="123"/>
    </row>
    <row r="37" spans="1:5" s="58" customFormat="1" ht="15" customHeight="1">
      <c r="A37" s="116" t="s">
        <v>124</v>
      </c>
      <c r="B37" s="131">
        <v>565</v>
      </c>
      <c r="C37" s="125">
        <v>678</v>
      </c>
      <c r="D37" s="138">
        <f t="shared" si="3"/>
        <v>113</v>
      </c>
      <c r="E37" s="123">
        <f t="shared" si="2"/>
        <v>0.2</v>
      </c>
    </row>
    <row r="38" spans="1:5" s="58" customFormat="1" ht="15" customHeight="1">
      <c r="A38" s="77" t="s">
        <v>26</v>
      </c>
      <c r="B38" s="130">
        <f>SUM(B39:B43)</f>
        <v>5695</v>
      </c>
      <c r="C38" s="125">
        <f>SUM(C39:C43)</f>
        <v>6835</v>
      </c>
      <c r="D38" s="139">
        <f>SUM(D39:D42)</f>
        <v>1138</v>
      </c>
      <c r="E38" s="123">
        <f t="shared" si="2"/>
        <v>0.19982440737489027</v>
      </c>
    </row>
    <row r="39" spans="1:5" s="58" customFormat="1" ht="15" customHeight="1">
      <c r="A39" s="116" t="s">
        <v>125</v>
      </c>
      <c r="B39" s="133">
        <v>4356</v>
      </c>
      <c r="C39" s="125">
        <v>5227</v>
      </c>
      <c r="D39" s="138">
        <f t="shared" si="3"/>
        <v>871</v>
      </c>
      <c r="E39" s="123">
        <f t="shared" si="2"/>
        <v>0.19995408631772268</v>
      </c>
    </row>
    <row r="40" spans="1:5" s="58" customFormat="1" ht="15" customHeight="1">
      <c r="A40" s="116" t="s">
        <v>126</v>
      </c>
      <c r="B40" s="133"/>
      <c r="C40" s="125">
        <v>0</v>
      </c>
      <c r="D40" s="138">
        <f t="shared" si="3"/>
        <v>0</v>
      </c>
      <c r="E40" s="123"/>
    </row>
    <row r="41" spans="1:5" s="58" customFormat="1" ht="15" customHeight="1">
      <c r="A41" s="116" t="s">
        <v>127</v>
      </c>
      <c r="B41" s="133">
        <v>1084</v>
      </c>
      <c r="C41" s="125">
        <v>1301</v>
      </c>
      <c r="D41" s="138">
        <f t="shared" si="3"/>
        <v>217</v>
      </c>
      <c r="E41" s="123">
        <f t="shared" si="2"/>
        <v>0.20018450184501846</v>
      </c>
    </row>
    <row r="42" spans="1:5" s="58" customFormat="1" ht="15" customHeight="1">
      <c r="A42" s="116" t="s">
        <v>128</v>
      </c>
      <c r="B42" s="133">
        <v>246</v>
      </c>
      <c r="C42" s="125">
        <v>296</v>
      </c>
      <c r="D42" s="138">
        <f t="shared" si="3"/>
        <v>50</v>
      </c>
      <c r="E42" s="123">
        <f t="shared" si="2"/>
        <v>0.2032520325203252</v>
      </c>
    </row>
    <row r="43" spans="1:5" s="58" customFormat="1" ht="15" customHeight="1">
      <c r="A43" s="60" t="s">
        <v>139</v>
      </c>
      <c r="B43" s="131">
        <v>9</v>
      </c>
      <c r="C43" s="125">
        <v>11</v>
      </c>
      <c r="D43" s="138">
        <f t="shared" si="3"/>
        <v>2</v>
      </c>
      <c r="E43" s="123"/>
    </row>
    <row r="44" spans="1:5" s="58" customFormat="1" ht="15" customHeight="1">
      <c r="A44" s="76" t="s">
        <v>129</v>
      </c>
      <c r="B44" s="134">
        <f>B30+B31+B38</f>
        <v>15476</v>
      </c>
      <c r="C44" s="135">
        <f>C30+C31+C38</f>
        <v>24243</v>
      </c>
      <c r="D44" s="140">
        <f>D30+D31+D38</f>
        <v>8765</v>
      </c>
      <c r="E44" s="123">
        <f t="shared" si="2"/>
        <v>0.5663608167485138</v>
      </c>
    </row>
    <row r="45" spans="1:5" ht="36.75" customHeight="1">
      <c r="A45" s="180" t="s">
        <v>207</v>
      </c>
      <c r="B45" s="180"/>
      <c r="C45" s="180"/>
      <c r="D45" s="180"/>
      <c r="E45" s="180"/>
    </row>
  </sheetData>
  <sheetProtection/>
  <mergeCells count="8">
    <mergeCell ref="A45:E45"/>
    <mergeCell ref="A2:E2"/>
    <mergeCell ref="C4:E4"/>
    <mergeCell ref="A5:A6"/>
    <mergeCell ref="C5:C6"/>
    <mergeCell ref="E5:E6"/>
    <mergeCell ref="B5:B6"/>
    <mergeCell ref="D5:D6"/>
  </mergeCells>
  <printOptions/>
  <pageMargins left="0.5118110236220472" right="0.31496062992125984" top="0.7086614173228347" bottom="0.236220472440944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U29"/>
  <sheetViews>
    <sheetView showGridLines="0" zoomScalePageLayoutView="0" workbookViewId="0" topLeftCell="A1">
      <pane xSplit="1" ySplit="6" topLeftCell="B22" activePane="bottomRight" state="frozen"/>
      <selection pane="topLeft" activeCell="A1" sqref="A1"/>
      <selection pane="topRight" activeCell="B1" sqref="B1"/>
      <selection pane="bottomLeft" activeCell="A7" sqref="A7"/>
      <selection pane="bottomRight" activeCell="C12" sqref="C12"/>
    </sheetView>
  </sheetViews>
  <sheetFormatPr defaultColWidth="9.00390625" defaultRowHeight="14.25"/>
  <cols>
    <col min="1" max="1" width="27.875" style="20" customWidth="1"/>
    <col min="2" max="2" width="13.25390625" style="20" customWidth="1"/>
    <col min="3" max="3" width="12.625" style="20" customWidth="1"/>
    <col min="4" max="4" width="11.25390625" style="20" customWidth="1"/>
    <col min="5" max="5" width="11.125" style="20" customWidth="1"/>
    <col min="6" max="16384" width="9.00390625" style="20" customWidth="1"/>
  </cols>
  <sheetData>
    <row r="1" spans="1:5" s="23" customFormat="1" ht="18" customHeight="1">
      <c r="A1" s="53" t="s">
        <v>41</v>
      </c>
      <c r="B1" s="21"/>
      <c r="C1" s="21"/>
      <c r="D1" s="22"/>
      <c r="E1" s="21"/>
    </row>
    <row r="2" spans="1:229" ht="27.75" customHeight="1">
      <c r="A2" s="152" t="s">
        <v>179</v>
      </c>
      <c r="B2" s="168"/>
      <c r="C2" s="168"/>
      <c r="D2" s="168"/>
      <c r="E2" s="168"/>
      <c r="F2" s="19"/>
      <c r="G2" s="168"/>
      <c r="H2" s="168"/>
      <c r="I2" s="152"/>
      <c r="J2" s="168"/>
      <c r="K2" s="168"/>
      <c r="L2" s="168"/>
      <c r="M2" s="168"/>
      <c r="N2" s="168"/>
      <c r="O2" s="168"/>
      <c r="P2" s="152"/>
      <c r="Q2" s="168"/>
      <c r="R2" s="168"/>
      <c r="S2" s="168"/>
      <c r="T2" s="168"/>
      <c r="U2" s="168"/>
      <c r="V2" s="168"/>
      <c r="W2" s="152"/>
      <c r="X2" s="168"/>
      <c r="Y2" s="168"/>
      <c r="Z2" s="168"/>
      <c r="AA2" s="168"/>
      <c r="AB2" s="168"/>
      <c r="AC2" s="168"/>
      <c r="AD2" s="152"/>
      <c r="AE2" s="168"/>
      <c r="AF2" s="168"/>
      <c r="AG2" s="168"/>
      <c r="AH2" s="168"/>
      <c r="AI2" s="168"/>
      <c r="AJ2" s="168"/>
      <c r="AK2" s="152"/>
      <c r="AL2" s="168"/>
      <c r="AM2" s="168"/>
      <c r="AN2" s="168"/>
      <c r="AO2" s="168"/>
      <c r="AP2" s="168"/>
      <c r="AQ2" s="168"/>
      <c r="AR2" s="152"/>
      <c r="AS2" s="168"/>
      <c r="AT2" s="168"/>
      <c r="AU2" s="168"/>
      <c r="AV2" s="168"/>
      <c r="AW2" s="168"/>
      <c r="AX2" s="168"/>
      <c r="AY2" s="152"/>
      <c r="AZ2" s="168"/>
      <c r="BA2" s="168"/>
      <c r="BB2" s="168"/>
      <c r="BC2" s="168"/>
      <c r="BD2" s="168"/>
      <c r="BE2" s="168"/>
      <c r="BF2" s="152"/>
      <c r="BG2" s="168"/>
      <c r="BH2" s="168"/>
      <c r="BI2" s="168"/>
      <c r="BJ2" s="168"/>
      <c r="BK2" s="168"/>
      <c r="BL2" s="168"/>
      <c r="BM2" s="152"/>
      <c r="BN2" s="168"/>
      <c r="BO2" s="168"/>
      <c r="BP2" s="168"/>
      <c r="BQ2" s="168"/>
      <c r="BR2" s="168"/>
      <c r="BS2" s="168"/>
      <c r="BT2" s="152"/>
      <c r="BU2" s="168"/>
      <c r="BV2" s="168"/>
      <c r="BW2" s="168"/>
      <c r="BX2" s="168"/>
      <c r="BY2" s="168"/>
      <c r="BZ2" s="168"/>
      <c r="CA2" s="152"/>
      <c r="CB2" s="168"/>
      <c r="CC2" s="168"/>
      <c r="CD2" s="168"/>
      <c r="CE2" s="168"/>
      <c r="CF2" s="168"/>
      <c r="CG2" s="168"/>
      <c r="CH2" s="152"/>
      <c r="CI2" s="168"/>
      <c r="CJ2" s="168"/>
      <c r="CK2" s="168"/>
      <c r="CL2" s="168"/>
      <c r="CM2" s="168"/>
      <c r="CN2" s="168"/>
      <c r="CO2" s="152"/>
      <c r="CP2" s="168"/>
      <c r="CQ2" s="168"/>
      <c r="CR2" s="168"/>
      <c r="CS2" s="168"/>
      <c r="CT2" s="168"/>
      <c r="CU2" s="168"/>
      <c r="CV2" s="152"/>
      <c r="CW2" s="168"/>
      <c r="CX2" s="168"/>
      <c r="CY2" s="168"/>
      <c r="CZ2" s="168"/>
      <c r="DA2" s="168"/>
      <c r="DB2" s="168"/>
      <c r="DC2" s="152"/>
      <c r="DD2" s="168"/>
      <c r="DE2" s="168"/>
      <c r="DF2" s="168"/>
      <c r="DG2" s="168"/>
      <c r="DH2" s="168"/>
      <c r="DI2" s="168"/>
      <c r="DJ2" s="152"/>
      <c r="DK2" s="168"/>
      <c r="DL2" s="168"/>
      <c r="DM2" s="168"/>
      <c r="DN2" s="168"/>
      <c r="DO2" s="168"/>
      <c r="DP2" s="168"/>
      <c r="DQ2" s="152"/>
      <c r="DR2" s="168"/>
      <c r="DS2" s="168"/>
      <c r="DT2" s="168"/>
      <c r="DU2" s="168"/>
      <c r="DV2" s="168"/>
      <c r="DW2" s="168"/>
      <c r="DX2" s="152"/>
      <c r="DY2" s="168"/>
      <c r="DZ2" s="168"/>
      <c r="EA2" s="168"/>
      <c r="EB2" s="168"/>
      <c r="EC2" s="168"/>
      <c r="ED2" s="168"/>
      <c r="EE2" s="152"/>
      <c r="EF2" s="168"/>
      <c r="EG2" s="168"/>
      <c r="EH2" s="168"/>
      <c r="EI2" s="168"/>
      <c r="EJ2" s="168"/>
      <c r="EK2" s="168"/>
      <c r="EL2" s="152"/>
      <c r="EM2" s="168"/>
      <c r="EN2" s="168"/>
      <c r="EO2" s="168"/>
      <c r="EP2" s="168"/>
      <c r="EQ2" s="168"/>
      <c r="ER2" s="168"/>
      <c r="ES2" s="152"/>
      <c r="ET2" s="168"/>
      <c r="EU2" s="168"/>
      <c r="EV2" s="168"/>
      <c r="EW2" s="168"/>
      <c r="EX2" s="168"/>
      <c r="EY2" s="168"/>
      <c r="EZ2" s="152"/>
      <c r="FA2" s="168"/>
      <c r="FB2" s="168"/>
      <c r="FC2" s="168"/>
      <c r="FD2" s="168"/>
      <c r="FE2" s="168"/>
      <c r="FF2" s="168"/>
      <c r="FG2" s="152"/>
      <c r="FH2" s="168"/>
      <c r="FI2" s="168"/>
      <c r="FJ2" s="168"/>
      <c r="FK2" s="168"/>
      <c r="FL2" s="168"/>
      <c r="FM2" s="168"/>
      <c r="FN2" s="152"/>
      <c r="FO2" s="168"/>
      <c r="FP2" s="168"/>
      <c r="FQ2" s="168"/>
      <c r="FR2" s="168"/>
      <c r="FS2" s="168"/>
      <c r="FT2" s="168"/>
      <c r="FU2" s="152"/>
      <c r="FV2" s="168"/>
      <c r="FW2" s="168"/>
      <c r="FX2" s="168"/>
      <c r="FY2" s="168"/>
      <c r="FZ2" s="168"/>
      <c r="GA2" s="168"/>
      <c r="GB2" s="152"/>
      <c r="GC2" s="168"/>
      <c r="GD2" s="168"/>
      <c r="GE2" s="168"/>
      <c r="GF2" s="168"/>
      <c r="GG2" s="168"/>
      <c r="GH2" s="168"/>
      <c r="GI2" s="152"/>
      <c r="GJ2" s="168"/>
      <c r="GK2" s="168"/>
      <c r="GL2" s="168"/>
      <c r="GM2" s="168"/>
      <c r="GN2" s="168"/>
      <c r="GO2" s="168"/>
      <c r="GP2" s="152"/>
      <c r="GQ2" s="168"/>
      <c r="GR2" s="168"/>
      <c r="GS2" s="168"/>
      <c r="GT2" s="168"/>
      <c r="GU2" s="168"/>
      <c r="GV2" s="168"/>
      <c r="GW2" s="152"/>
      <c r="GX2" s="168"/>
      <c r="GY2" s="168"/>
      <c r="GZ2" s="168"/>
      <c r="HA2" s="168"/>
      <c r="HB2" s="168"/>
      <c r="HC2" s="168"/>
      <c r="HD2" s="152"/>
      <c r="HE2" s="168"/>
      <c r="HF2" s="168"/>
      <c r="HG2" s="168"/>
      <c r="HH2" s="168"/>
      <c r="HI2" s="168"/>
      <c r="HJ2" s="168"/>
      <c r="HK2" s="152"/>
      <c r="HL2" s="168"/>
      <c r="HM2" s="168"/>
      <c r="HN2" s="168"/>
      <c r="HO2" s="168"/>
      <c r="HP2" s="168"/>
      <c r="HQ2" s="168"/>
      <c r="HR2" s="152"/>
      <c r="HS2" s="168"/>
      <c r="HT2" s="168"/>
      <c r="HU2" s="168"/>
    </row>
    <row r="3" spans="1:229" ht="15.75" customHeight="1">
      <c r="A3" s="19"/>
      <c r="B3" s="24"/>
      <c r="C3" s="24"/>
      <c r="D3" s="24"/>
      <c r="E3" s="24"/>
      <c r="F3" s="19"/>
      <c r="G3" s="24"/>
      <c r="H3" s="24"/>
      <c r="I3" s="19"/>
      <c r="J3" s="24"/>
      <c r="K3" s="24"/>
      <c r="L3" s="24"/>
      <c r="M3" s="24"/>
      <c r="N3" s="24"/>
      <c r="O3" s="24"/>
      <c r="P3" s="19"/>
      <c r="Q3" s="24"/>
      <c r="R3" s="24"/>
      <c r="S3" s="24"/>
      <c r="T3" s="24"/>
      <c r="U3" s="24"/>
      <c r="V3" s="24"/>
      <c r="W3" s="19"/>
      <c r="X3" s="24"/>
      <c r="Y3" s="24"/>
      <c r="Z3" s="24"/>
      <c r="AA3" s="24"/>
      <c r="AB3" s="24"/>
      <c r="AC3" s="24"/>
      <c r="AD3" s="19"/>
      <c r="AE3" s="24"/>
      <c r="AF3" s="24"/>
      <c r="AG3" s="24"/>
      <c r="AH3" s="24"/>
      <c r="AI3" s="24"/>
      <c r="AJ3" s="24"/>
      <c r="AK3" s="19"/>
      <c r="AL3" s="24"/>
      <c r="AM3" s="24"/>
      <c r="AN3" s="24"/>
      <c r="AO3" s="24"/>
      <c r="AP3" s="24"/>
      <c r="AQ3" s="24"/>
      <c r="AR3" s="19"/>
      <c r="AS3" s="24"/>
      <c r="AT3" s="24"/>
      <c r="AU3" s="24"/>
      <c r="AV3" s="24"/>
      <c r="AW3" s="24"/>
      <c r="AX3" s="24"/>
      <c r="AY3" s="19"/>
      <c r="AZ3" s="24"/>
      <c r="BA3" s="24"/>
      <c r="BB3" s="24"/>
      <c r="BC3" s="24"/>
      <c r="BD3" s="24"/>
      <c r="BE3" s="24"/>
      <c r="BF3" s="19"/>
      <c r="BG3" s="24"/>
      <c r="BH3" s="24"/>
      <c r="BI3" s="24"/>
      <c r="BJ3" s="24"/>
      <c r="BK3" s="24"/>
      <c r="BL3" s="24"/>
      <c r="BM3" s="19"/>
      <c r="BN3" s="24"/>
      <c r="BO3" s="24"/>
      <c r="BP3" s="24"/>
      <c r="BQ3" s="24"/>
      <c r="BR3" s="24"/>
      <c r="BS3" s="24"/>
      <c r="BT3" s="19"/>
      <c r="BU3" s="24"/>
      <c r="BV3" s="24"/>
      <c r="BW3" s="24"/>
      <c r="BX3" s="24"/>
      <c r="BY3" s="24"/>
      <c r="BZ3" s="24"/>
      <c r="CA3" s="19"/>
      <c r="CB3" s="24"/>
      <c r="CC3" s="24"/>
      <c r="CD3" s="24"/>
      <c r="CE3" s="24"/>
      <c r="CF3" s="24"/>
      <c r="CG3" s="24"/>
      <c r="CH3" s="19"/>
      <c r="CI3" s="24"/>
      <c r="CJ3" s="24"/>
      <c r="CK3" s="24"/>
      <c r="CL3" s="24"/>
      <c r="CM3" s="24"/>
      <c r="CN3" s="24"/>
      <c r="CO3" s="19"/>
      <c r="CP3" s="24"/>
      <c r="CQ3" s="24"/>
      <c r="CR3" s="24"/>
      <c r="CS3" s="24"/>
      <c r="CT3" s="24"/>
      <c r="CU3" s="24"/>
      <c r="CV3" s="19"/>
      <c r="CW3" s="24"/>
      <c r="CX3" s="24"/>
      <c r="CY3" s="24"/>
      <c r="CZ3" s="24"/>
      <c r="DA3" s="24"/>
      <c r="DB3" s="24"/>
      <c r="DC3" s="19"/>
      <c r="DD3" s="24"/>
      <c r="DE3" s="24"/>
      <c r="DF3" s="24"/>
      <c r="DG3" s="24"/>
      <c r="DH3" s="24"/>
      <c r="DI3" s="24"/>
      <c r="DJ3" s="19"/>
      <c r="DK3" s="24"/>
      <c r="DL3" s="24"/>
      <c r="DM3" s="24"/>
      <c r="DN3" s="24"/>
      <c r="DO3" s="24"/>
      <c r="DP3" s="24"/>
      <c r="DQ3" s="19"/>
      <c r="DR3" s="24"/>
      <c r="DS3" s="24"/>
      <c r="DT3" s="24"/>
      <c r="DU3" s="24"/>
      <c r="DV3" s="24"/>
      <c r="DW3" s="24"/>
      <c r="DX3" s="19"/>
      <c r="DY3" s="24"/>
      <c r="DZ3" s="24"/>
      <c r="EA3" s="24"/>
      <c r="EB3" s="24"/>
      <c r="EC3" s="24"/>
      <c r="ED3" s="24"/>
      <c r="EE3" s="19"/>
      <c r="EF3" s="24"/>
      <c r="EG3" s="24"/>
      <c r="EH3" s="24"/>
      <c r="EI3" s="24"/>
      <c r="EJ3" s="24"/>
      <c r="EK3" s="24"/>
      <c r="EL3" s="19"/>
      <c r="EM3" s="24"/>
      <c r="EN3" s="24"/>
      <c r="EO3" s="24"/>
      <c r="EP3" s="24"/>
      <c r="EQ3" s="24"/>
      <c r="ER3" s="24"/>
      <c r="ES3" s="19"/>
      <c r="ET3" s="24"/>
      <c r="EU3" s="24"/>
      <c r="EV3" s="24"/>
      <c r="EW3" s="24"/>
      <c r="EX3" s="24"/>
      <c r="EY3" s="24"/>
      <c r="EZ3" s="19"/>
      <c r="FA3" s="24"/>
      <c r="FB3" s="24"/>
      <c r="FC3" s="24"/>
      <c r="FD3" s="24"/>
      <c r="FE3" s="24"/>
      <c r="FF3" s="24"/>
      <c r="FG3" s="19"/>
      <c r="FH3" s="24"/>
      <c r="FI3" s="24"/>
      <c r="FJ3" s="24"/>
      <c r="FK3" s="24"/>
      <c r="FL3" s="24"/>
      <c r="FM3" s="24"/>
      <c r="FN3" s="19"/>
      <c r="FO3" s="24"/>
      <c r="FP3" s="24"/>
      <c r="FQ3" s="24"/>
      <c r="FR3" s="24"/>
      <c r="FS3" s="24"/>
      <c r="FT3" s="24"/>
      <c r="FU3" s="19"/>
      <c r="FV3" s="24"/>
      <c r="FW3" s="24"/>
      <c r="FX3" s="24"/>
      <c r="FY3" s="24"/>
      <c r="FZ3" s="24"/>
      <c r="GA3" s="24"/>
      <c r="GB3" s="19"/>
      <c r="GC3" s="24"/>
      <c r="GD3" s="24"/>
      <c r="GE3" s="24"/>
      <c r="GF3" s="24"/>
      <c r="GG3" s="24"/>
      <c r="GH3" s="24"/>
      <c r="GI3" s="19"/>
      <c r="GJ3" s="24"/>
      <c r="GK3" s="24"/>
      <c r="GL3" s="24"/>
      <c r="GM3" s="24"/>
      <c r="GN3" s="24"/>
      <c r="GO3" s="24"/>
      <c r="GP3" s="19"/>
      <c r="GQ3" s="24"/>
      <c r="GR3" s="24"/>
      <c r="GS3" s="24"/>
      <c r="GT3" s="24"/>
      <c r="GU3" s="24"/>
      <c r="GV3" s="24"/>
      <c r="GW3" s="19"/>
      <c r="GX3" s="24"/>
      <c r="GY3" s="24"/>
      <c r="GZ3" s="24"/>
      <c r="HA3" s="24"/>
      <c r="HB3" s="24"/>
      <c r="HC3" s="24"/>
      <c r="HD3" s="19"/>
      <c r="HE3" s="24"/>
      <c r="HF3" s="24"/>
      <c r="HG3" s="24"/>
      <c r="HH3" s="24"/>
      <c r="HI3" s="24"/>
      <c r="HJ3" s="24"/>
      <c r="HK3" s="19"/>
      <c r="HL3" s="24"/>
      <c r="HM3" s="24"/>
      <c r="HN3" s="24"/>
      <c r="HO3" s="24"/>
      <c r="HP3" s="24"/>
      <c r="HQ3" s="24"/>
      <c r="HR3" s="19"/>
      <c r="HS3" s="24"/>
      <c r="HT3" s="24"/>
      <c r="HU3" s="24"/>
    </row>
    <row r="4" spans="2:5" ht="26.25" customHeight="1">
      <c r="B4" s="27"/>
      <c r="C4" s="27"/>
      <c r="D4" s="27"/>
      <c r="E4" s="42" t="s">
        <v>0</v>
      </c>
    </row>
    <row r="5" spans="1:5" ht="24.75" customHeight="1">
      <c r="A5" s="171" t="s">
        <v>1</v>
      </c>
      <c r="B5" s="193" t="s">
        <v>201</v>
      </c>
      <c r="C5" s="193" t="s">
        <v>202</v>
      </c>
      <c r="D5" s="193" t="s">
        <v>200</v>
      </c>
      <c r="E5" s="194" t="s">
        <v>40</v>
      </c>
    </row>
    <row r="6" spans="1:5" ht="15" customHeight="1">
      <c r="A6" s="172"/>
      <c r="B6" s="176"/>
      <c r="C6" s="176"/>
      <c r="D6" s="176"/>
      <c r="E6" s="170"/>
    </row>
    <row r="7" spans="1:5" s="35" customFormat="1" ht="24.75" customHeight="1">
      <c r="A7" s="32" t="s">
        <v>61</v>
      </c>
      <c r="B7" s="67">
        <v>4085.34</v>
      </c>
      <c r="C7" s="67">
        <v>9077</v>
      </c>
      <c r="D7" s="34">
        <f>C7-B7</f>
        <v>4991.66</v>
      </c>
      <c r="E7" s="30">
        <f>D7/B7*100</f>
        <v>122.18468964639418</v>
      </c>
    </row>
    <row r="8" spans="1:5" s="35" customFormat="1" ht="24.75" customHeight="1">
      <c r="A8" s="32" t="s">
        <v>60</v>
      </c>
      <c r="B8" s="68"/>
      <c r="C8" s="142"/>
      <c r="D8" s="142"/>
      <c r="E8" s="30"/>
    </row>
    <row r="9" spans="1:5" s="35" customFormat="1" ht="24.75" customHeight="1">
      <c r="A9" s="32" t="s">
        <v>59</v>
      </c>
      <c r="B9" s="67"/>
      <c r="C9" s="68">
        <v>150</v>
      </c>
      <c r="D9" s="34">
        <f>C9-B8</f>
        <v>150</v>
      </c>
      <c r="E9" s="30"/>
    </row>
    <row r="10" spans="1:5" s="35" customFormat="1" ht="24.75" customHeight="1">
      <c r="A10" s="32" t="s">
        <v>58</v>
      </c>
      <c r="B10" s="67"/>
      <c r="C10" s="67"/>
      <c r="D10" s="34"/>
      <c r="E10" s="30"/>
    </row>
    <row r="11" spans="1:5" s="35" customFormat="1" ht="24.75" customHeight="1">
      <c r="A11" s="32" t="s">
        <v>57</v>
      </c>
      <c r="B11" s="67">
        <v>414.56</v>
      </c>
      <c r="C11" s="67">
        <v>8265</v>
      </c>
      <c r="D11" s="34">
        <f aca="true" t="shared" si="0" ref="D11:D28">C11-B11</f>
        <v>7850.44</v>
      </c>
      <c r="E11" s="30">
        <f>D11/B11*100</f>
        <v>1893.6800463141644</v>
      </c>
    </row>
    <row r="12" spans="1:5" s="35" customFormat="1" ht="24.75" customHeight="1">
      <c r="A12" s="32" t="s">
        <v>56</v>
      </c>
      <c r="B12" s="68"/>
      <c r="C12" s="68"/>
      <c r="D12" s="34">
        <f t="shared" si="0"/>
        <v>0</v>
      </c>
      <c r="E12" s="30"/>
    </row>
    <row r="13" spans="1:5" s="35" customFormat="1" ht="24.75" customHeight="1">
      <c r="A13" s="32" t="s">
        <v>55</v>
      </c>
      <c r="B13" s="67"/>
      <c r="C13" s="67">
        <v>835</v>
      </c>
      <c r="D13" s="34">
        <f t="shared" si="0"/>
        <v>835</v>
      </c>
      <c r="E13" s="30"/>
    </row>
    <row r="14" spans="1:5" s="35" customFormat="1" ht="24.75" customHeight="1">
      <c r="A14" s="32" t="s">
        <v>54</v>
      </c>
      <c r="B14" s="67"/>
      <c r="C14" s="67">
        <v>308</v>
      </c>
      <c r="D14" s="34">
        <f t="shared" si="0"/>
        <v>308</v>
      </c>
      <c r="E14" s="30"/>
    </row>
    <row r="15" spans="1:5" s="35" customFormat="1" ht="24.75" customHeight="1">
      <c r="A15" s="32" t="s">
        <v>53</v>
      </c>
      <c r="B15" s="68"/>
      <c r="C15" s="68">
        <v>2079</v>
      </c>
      <c r="D15" s="34">
        <f t="shared" si="0"/>
        <v>2079</v>
      </c>
      <c r="E15" s="30"/>
    </row>
    <row r="16" spans="1:5" s="35" customFormat="1" ht="24.75" customHeight="1">
      <c r="A16" s="32" t="s">
        <v>52</v>
      </c>
      <c r="B16" s="69">
        <v>315</v>
      </c>
      <c r="C16" s="69">
        <v>1022</v>
      </c>
      <c r="D16" s="34">
        <f t="shared" si="0"/>
        <v>707</v>
      </c>
      <c r="E16" s="30">
        <f>D16/B16*100</f>
        <v>224.44444444444446</v>
      </c>
    </row>
    <row r="17" spans="1:5" s="35" customFormat="1" ht="24.75" customHeight="1">
      <c r="A17" s="32" t="s">
        <v>51</v>
      </c>
      <c r="B17" s="67"/>
      <c r="C17" s="67">
        <v>700</v>
      </c>
      <c r="D17" s="34">
        <f t="shared" si="0"/>
        <v>700</v>
      </c>
      <c r="E17" s="30"/>
    </row>
    <row r="18" spans="1:5" s="35" customFormat="1" ht="24.75" customHeight="1">
      <c r="A18" s="32" t="s">
        <v>50</v>
      </c>
      <c r="B18" s="67"/>
      <c r="C18" s="67"/>
      <c r="D18" s="34"/>
      <c r="E18" s="30"/>
    </row>
    <row r="19" spans="1:5" s="35" customFormat="1" ht="24.75" customHeight="1">
      <c r="A19" s="32" t="s">
        <v>49</v>
      </c>
      <c r="B19" s="68"/>
      <c r="C19" s="68">
        <v>2014</v>
      </c>
      <c r="D19" s="34">
        <f t="shared" si="0"/>
        <v>2014</v>
      </c>
      <c r="E19" s="30"/>
    </row>
    <row r="20" spans="1:5" s="35" customFormat="1" ht="24.75" customHeight="1">
      <c r="A20" s="32" t="s">
        <v>27</v>
      </c>
      <c r="B20" s="69"/>
      <c r="C20" s="69"/>
      <c r="D20" s="34"/>
      <c r="E20" s="30"/>
    </row>
    <row r="21" spans="1:5" s="35" customFormat="1" ht="24.75" customHeight="1">
      <c r="A21" s="32" t="s">
        <v>48</v>
      </c>
      <c r="B21" s="67"/>
      <c r="C21" s="67"/>
      <c r="D21" s="34"/>
      <c r="E21" s="30"/>
    </row>
    <row r="22" spans="1:5" s="35" customFormat="1" ht="24.75" customHeight="1">
      <c r="A22" s="32" t="s">
        <v>46</v>
      </c>
      <c r="B22" s="68"/>
      <c r="C22" s="68">
        <v>448</v>
      </c>
      <c r="D22" s="34">
        <f t="shared" si="0"/>
        <v>448</v>
      </c>
      <c r="E22" s="30"/>
    </row>
    <row r="23" spans="1:5" s="35" customFormat="1" ht="24.75" customHeight="1">
      <c r="A23" s="32" t="s">
        <v>44</v>
      </c>
      <c r="B23" s="68">
        <v>89.68</v>
      </c>
      <c r="C23" s="68">
        <v>214</v>
      </c>
      <c r="D23" s="34">
        <f t="shared" si="0"/>
        <v>124.32</v>
      </c>
      <c r="E23" s="30">
        <f>D23/B23*100</f>
        <v>138.62622658340766</v>
      </c>
    </row>
    <row r="24" spans="1:5" s="35" customFormat="1" ht="24.75" customHeight="1">
      <c r="A24" s="32" t="s">
        <v>45</v>
      </c>
      <c r="B24" s="68"/>
      <c r="C24" s="68"/>
      <c r="D24" s="34">
        <f t="shared" si="0"/>
        <v>0</v>
      </c>
      <c r="E24" s="30"/>
    </row>
    <row r="25" spans="1:5" s="35" customFormat="1" ht="24.75" customHeight="1">
      <c r="A25" s="32" t="s">
        <v>39</v>
      </c>
      <c r="B25" s="68">
        <v>200</v>
      </c>
      <c r="C25" s="68">
        <v>500</v>
      </c>
      <c r="D25" s="34">
        <f t="shared" si="0"/>
        <v>300</v>
      </c>
      <c r="E25" s="30">
        <f>D25/B25*100</f>
        <v>150</v>
      </c>
    </row>
    <row r="26" spans="1:5" s="35" customFormat="1" ht="24.75" customHeight="1">
      <c r="A26" s="32" t="s">
        <v>47</v>
      </c>
      <c r="B26" s="68"/>
      <c r="C26" s="68"/>
      <c r="D26" s="34">
        <f t="shared" si="0"/>
        <v>0</v>
      </c>
      <c r="E26" s="30"/>
    </row>
    <row r="27" spans="1:5" s="35" customFormat="1" ht="24.75" customHeight="1">
      <c r="A27" s="32" t="s">
        <v>4</v>
      </c>
      <c r="B27" s="68">
        <v>100</v>
      </c>
      <c r="C27" s="68">
        <v>200</v>
      </c>
      <c r="D27" s="34">
        <f t="shared" si="0"/>
        <v>100</v>
      </c>
      <c r="E27" s="30">
        <f>D27/B27*100</f>
        <v>100</v>
      </c>
    </row>
    <row r="28" spans="1:5" s="35" customFormat="1" ht="24.75" customHeight="1">
      <c r="A28" s="44" t="s">
        <v>65</v>
      </c>
      <c r="B28" s="33">
        <f>SUM(B7:B27)</f>
        <v>5204.580000000001</v>
      </c>
      <c r="C28" s="33">
        <f>SUM(C7:C27)</f>
        <v>25812</v>
      </c>
      <c r="D28" s="34">
        <f t="shared" si="0"/>
        <v>20607.42</v>
      </c>
      <c r="E28" s="30">
        <f>D28/B28*100</f>
        <v>395.94779982246394</v>
      </c>
    </row>
    <row r="29" spans="1:5" s="35" customFormat="1" ht="33" customHeight="1">
      <c r="A29" s="192"/>
      <c r="B29" s="192"/>
      <c r="C29" s="192"/>
      <c r="D29" s="192"/>
      <c r="E29" s="192"/>
    </row>
  </sheetData>
  <sheetProtection/>
  <mergeCells count="40">
    <mergeCell ref="BM2:BS2"/>
    <mergeCell ref="BT2:BZ2"/>
    <mergeCell ref="A2:E2"/>
    <mergeCell ref="G2:H2"/>
    <mergeCell ref="I2:O2"/>
    <mergeCell ref="P2:V2"/>
    <mergeCell ref="W2:AC2"/>
    <mergeCell ref="AD2:AJ2"/>
    <mergeCell ref="AK2:AQ2"/>
    <mergeCell ref="AR2:AX2"/>
    <mergeCell ref="AY2:BE2"/>
    <mergeCell ref="BF2:BL2"/>
    <mergeCell ref="ES2:EY2"/>
    <mergeCell ref="EZ2:FF2"/>
    <mergeCell ref="CA2:CG2"/>
    <mergeCell ref="CH2:CN2"/>
    <mergeCell ref="CO2:CU2"/>
    <mergeCell ref="CV2:DB2"/>
    <mergeCell ref="DC2:DI2"/>
    <mergeCell ref="DJ2:DP2"/>
    <mergeCell ref="DQ2:DW2"/>
    <mergeCell ref="DX2:ED2"/>
    <mergeCell ref="EE2:EK2"/>
    <mergeCell ref="EL2:ER2"/>
    <mergeCell ref="FG2:FM2"/>
    <mergeCell ref="HK2:HQ2"/>
    <mergeCell ref="FN2:FT2"/>
    <mergeCell ref="FU2:GA2"/>
    <mergeCell ref="GB2:GH2"/>
    <mergeCell ref="GI2:GO2"/>
    <mergeCell ref="A29:E29"/>
    <mergeCell ref="HR2:HU2"/>
    <mergeCell ref="A5:A6"/>
    <mergeCell ref="B5:B6"/>
    <mergeCell ref="C5:C6"/>
    <mergeCell ref="D5:D6"/>
    <mergeCell ref="E5:E6"/>
    <mergeCell ref="GP2:GV2"/>
    <mergeCell ref="GW2:HC2"/>
    <mergeCell ref="HD2:HJ2"/>
  </mergeCells>
  <printOptions horizontalCentered="1"/>
  <pageMargins left="0.5905511811023623" right="0.5905511811023623" top="0.7086614173228347" bottom="0.4724409448818898" header="1.0236220472440944" footer="0.7874015748031497"/>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25"/>
  <sheetViews>
    <sheetView showZeros="0" view="pageLayout" workbookViewId="0" topLeftCell="A14">
      <selection activeCell="A24" sqref="A24"/>
    </sheetView>
  </sheetViews>
  <sheetFormatPr defaultColWidth="8.75390625" defaultRowHeight="14.25"/>
  <cols>
    <col min="1" max="1" width="37.375" style="1" customWidth="1"/>
    <col min="2" max="2" width="11.375" style="1" customWidth="1"/>
    <col min="3" max="3" width="20.625" style="1" customWidth="1"/>
    <col min="4" max="4" width="11.625" style="1" customWidth="1"/>
    <col min="5" max="16384" width="8.75390625" style="1" customWidth="1"/>
  </cols>
  <sheetData>
    <row r="1" spans="1:7" s="13" customFormat="1" ht="18.75" customHeight="1">
      <c r="A1" s="53" t="s">
        <v>33</v>
      </c>
      <c r="B1" s="14"/>
      <c r="C1" s="14"/>
      <c r="D1" s="15"/>
      <c r="E1" s="14"/>
      <c r="F1" s="14"/>
      <c r="G1" s="15"/>
    </row>
    <row r="2" spans="1:4" ht="22.5">
      <c r="A2" s="177" t="s">
        <v>180</v>
      </c>
      <c r="B2" s="178"/>
      <c r="C2" s="178"/>
      <c r="D2" s="178"/>
    </row>
    <row r="3" spans="1:4" ht="17.25" customHeight="1">
      <c r="A3" s="2"/>
      <c r="B3" s="3"/>
      <c r="C3" s="3"/>
      <c r="D3" s="3"/>
    </row>
    <row r="4" s="16" customFormat="1" ht="17.25" customHeight="1">
      <c r="D4" s="43" t="s">
        <v>0</v>
      </c>
    </row>
    <row r="5" spans="1:4" s="16" customFormat="1" ht="32.25" customHeight="1">
      <c r="A5" s="179" t="s">
        <v>5</v>
      </c>
      <c r="B5" s="179"/>
      <c r="C5" s="179" t="s">
        <v>6</v>
      </c>
      <c r="D5" s="179"/>
    </row>
    <row r="6" spans="1:4" s="16" customFormat="1" ht="32.25" customHeight="1">
      <c r="A6" s="17" t="s">
        <v>7</v>
      </c>
      <c r="B6" s="114" t="s">
        <v>181</v>
      </c>
      <c r="C6" s="17" t="s">
        <v>8</v>
      </c>
      <c r="D6" s="114" t="s">
        <v>181</v>
      </c>
    </row>
    <row r="7" spans="1:4" s="38" customFormat="1" ht="29.25" customHeight="1">
      <c r="A7" s="36" t="s">
        <v>67</v>
      </c>
      <c r="B7" s="49">
        <f>'表4'!C30</f>
        <v>15101</v>
      </c>
      <c r="C7" s="36" t="s">
        <v>66</v>
      </c>
      <c r="D7" s="46">
        <f>'表5'!C28</f>
        <v>25812</v>
      </c>
    </row>
    <row r="8" spans="1:4" s="38" customFormat="1" ht="29.25" customHeight="1">
      <c r="A8" s="36" t="s">
        <v>9</v>
      </c>
      <c r="B8" s="41">
        <f>SUM(B9:B16)</f>
        <v>400</v>
      </c>
      <c r="C8" s="39" t="s">
        <v>10</v>
      </c>
      <c r="D8" s="41">
        <f>D9+D10</f>
        <v>0</v>
      </c>
    </row>
    <row r="9" spans="1:4" s="38" customFormat="1" ht="29.25" customHeight="1">
      <c r="A9" s="39" t="s">
        <v>28</v>
      </c>
      <c r="B9" s="41"/>
      <c r="C9" s="39" t="s">
        <v>11</v>
      </c>
      <c r="D9" s="41"/>
    </row>
    <row r="10" spans="1:4" s="38" customFormat="1" ht="29.25" customHeight="1">
      <c r="A10" s="39" t="s">
        <v>29</v>
      </c>
      <c r="B10" s="41"/>
      <c r="C10" s="39" t="s">
        <v>12</v>
      </c>
      <c r="D10" s="41"/>
    </row>
    <row r="11" spans="1:4" s="38" customFormat="1" ht="29.25" customHeight="1">
      <c r="A11" s="39" t="s">
        <v>20</v>
      </c>
      <c r="B11" s="41"/>
      <c r="C11" s="39"/>
      <c r="D11" s="41"/>
    </row>
    <row r="12" spans="1:4" s="38" customFormat="1" ht="29.25" customHeight="1">
      <c r="A12" s="39" t="s">
        <v>21</v>
      </c>
      <c r="B12" s="41"/>
      <c r="C12" s="39"/>
      <c r="D12" s="41"/>
    </row>
    <row r="13" spans="1:4" s="38" customFormat="1" ht="29.25" customHeight="1">
      <c r="A13" s="39" t="s">
        <v>30</v>
      </c>
      <c r="B13" s="41"/>
      <c r="C13" s="37"/>
      <c r="D13" s="41"/>
    </row>
    <row r="14" spans="1:4" s="38" customFormat="1" ht="29.25" customHeight="1">
      <c r="A14" s="39" t="s">
        <v>22</v>
      </c>
      <c r="B14" s="41">
        <v>400</v>
      </c>
      <c r="C14" s="37"/>
      <c r="D14" s="41"/>
    </row>
    <row r="15" spans="1:4" s="38" customFormat="1" ht="29.25" customHeight="1">
      <c r="A15" s="39" t="s">
        <v>23</v>
      </c>
      <c r="B15" s="41"/>
      <c r="C15" s="39" t="s">
        <v>37</v>
      </c>
      <c r="D15" s="41"/>
    </row>
    <row r="16" spans="1:4" s="38" customFormat="1" ht="29.25" customHeight="1">
      <c r="A16" s="39" t="s">
        <v>35</v>
      </c>
      <c r="B16" s="41"/>
      <c r="C16" s="39"/>
      <c r="D16" s="41"/>
    </row>
    <row r="17" spans="1:4" s="38" customFormat="1" ht="29.25" customHeight="1">
      <c r="A17" s="39"/>
      <c r="B17" s="41"/>
      <c r="C17" s="45"/>
      <c r="D17" s="41"/>
    </row>
    <row r="18" spans="1:4" s="38" customFormat="1" ht="29.25" customHeight="1">
      <c r="A18" s="39" t="s">
        <v>38</v>
      </c>
      <c r="B18" s="41"/>
      <c r="C18" s="39" t="s">
        <v>13</v>
      </c>
      <c r="D18" s="41"/>
    </row>
    <row r="19" spans="1:4" s="38" customFormat="1" ht="29.25" customHeight="1">
      <c r="A19" s="39" t="s">
        <v>31</v>
      </c>
      <c r="B19" s="41">
        <v>10000</v>
      </c>
      <c r="C19" s="39" t="s">
        <v>14</v>
      </c>
      <c r="D19" s="41"/>
    </row>
    <row r="20" spans="1:4" s="38" customFormat="1" ht="29.25" customHeight="1">
      <c r="A20" s="39" t="s">
        <v>135</v>
      </c>
      <c r="B20" s="41">
        <v>311</v>
      </c>
      <c r="C20" s="36"/>
      <c r="D20" s="41"/>
    </row>
    <row r="21" spans="1:4" s="38" customFormat="1" ht="29.25" customHeight="1">
      <c r="A21" s="39"/>
      <c r="B21" s="41"/>
      <c r="C21" s="37"/>
      <c r="D21" s="41"/>
    </row>
    <row r="22" spans="1:4" s="38" customFormat="1" ht="29.25" customHeight="1">
      <c r="A22" s="39" t="s">
        <v>32</v>
      </c>
      <c r="B22" s="49">
        <f>B7+B8+B20+B19</f>
        <v>25812</v>
      </c>
      <c r="C22" s="37" t="s">
        <v>15</v>
      </c>
      <c r="D22" s="46">
        <f>D15+D7</f>
        <v>25812</v>
      </c>
    </row>
    <row r="25" ht="14.25">
      <c r="B25" s="64"/>
    </row>
  </sheetData>
  <sheetProtection/>
  <mergeCells count="3">
    <mergeCell ref="A2:D2"/>
    <mergeCell ref="A5:B5"/>
    <mergeCell ref="C5:D5"/>
  </mergeCells>
  <printOptions/>
  <pageMargins left="0.7874015748031497" right="0.3937007874015748" top="0.984251968503937" bottom="1.1023622047244095" header="0.5118110236220472" footer="0.9055118110236221"/>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26"/>
  <sheetViews>
    <sheetView showZeros="0" zoomScalePageLayoutView="0" workbookViewId="0" topLeftCell="A19">
      <selection activeCell="C27" sqref="C27"/>
    </sheetView>
  </sheetViews>
  <sheetFormatPr defaultColWidth="9.00390625" defaultRowHeight="14.25"/>
  <cols>
    <col min="1" max="1" width="30.75390625" style="0" customWidth="1"/>
    <col min="2" max="2" width="10.375" style="0" customWidth="1"/>
    <col min="3" max="3" width="22.125" style="0" customWidth="1"/>
    <col min="4" max="4" width="14.00390625" style="0" customWidth="1"/>
  </cols>
  <sheetData>
    <row r="1" spans="1:4" s="13" customFormat="1" ht="18.75" customHeight="1">
      <c r="A1" s="53" t="s">
        <v>134</v>
      </c>
      <c r="B1" s="14"/>
      <c r="C1" s="15"/>
      <c r="D1" s="14"/>
    </row>
    <row r="2" spans="1:4" ht="27" customHeight="1">
      <c r="A2" s="195" t="s">
        <v>182</v>
      </c>
      <c r="B2" s="195"/>
      <c r="C2" s="195"/>
      <c r="D2" s="195"/>
    </row>
    <row r="3" spans="1:4" ht="11.25" customHeight="1">
      <c r="A3" s="7"/>
      <c r="B3" s="7"/>
      <c r="C3" s="7"/>
      <c r="D3" s="7"/>
    </row>
    <row r="4" spans="1:4" ht="19.5" customHeight="1">
      <c r="A4" s="4"/>
      <c r="B4" s="5"/>
      <c r="C4" s="6"/>
      <c r="D4" s="52" t="s">
        <v>0</v>
      </c>
    </row>
    <row r="5" spans="1:4" ht="24.75" customHeight="1">
      <c r="A5" s="196" t="s">
        <v>16</v>
      </c>
      <c r="B5" s="198" t="s">
        <v>205</v>
      </c>
      <c r="C5" s="198" t="s">
        <v>17</v>
      </c>
      <c r="D5" s="200" t="s">
        <v>206</v>
      </c>
    </row>
    <row r="6" spans="1:4" ht="24.75" customHeight="1">
      <c r="A6" s="197"/>
      <c r="B6" s="199"/>
      <c r="C6" s="199"/>
      <c r="D6" s="200"/>
    </row>
    <row r="7" spans="1:4" s="20" customFormat="1" ht="24.75" customHeight="1">
      <c r="A7" s="8" t="s">
        <v>42</v>
      </c>
      <c r="B7" s="28"/>
      <c r="C7" s="9" t="s">
        <v>82</v>
      </c>
      <c r="D7" s="28"/>
    </row>
    <row r="8" spans="1:4" s="20" customFormat="1" ht="24.75" customHeight="1">
      <c r="A8" s="8" t="s">
        <v>43</v>
      </c>
      <c r="B8" s="28"/>
      <c r="C8" s="9" t="s">
        <v>83</v>
      </c>
      <c r="D8" s="28"/>
    </row>
    <row r="9" spans="1:4" s="20" customFormat="1" ht="24.75" customHeight="1">
      <c r="A9" s="8" t="s">
        <v>68</v>
      </c>
      <c r="B9" s="28"/>
      <c r="C9" s="9" t="s">
        <v>84</v>
      </c>
      <c r="D9" s="28">
        <f>D10</f>
        <v>27800</v>
      </c>
    </row>
    <row r="10" spans="1:4" s="20" customFormat="1" ht="24.75" customHeight="1">
      <c r="A10" s="10" t="s">
        <v>69</v>
      </c>
      <c r="B10" s="28"/>
      <c r="C10" s="50" t="s">
        <v>78</v>
      </c>
      <c r="D10" s="28">
        <f>B19-D23</f>
        <v>27800</v>
      </c>
    </row>
    <row r="11" spans="1:4" s="20" customFormat="1" ht="24.75" customHeight="1">
      <c r="A11" s="8" t="s">
        <v>70</v>
      </c>
      <c r="B11" s="28"/>
      <c r="C11" s="50" t="s">
        <v>79</v>
      </c>
      <c r="D11" s="28"/>
    </row>
    <row r="12" spans="1:4" s="20" customFormat="1" ht="24.75" customHeight="1">
      <c r="A12" s="80" t="s">
        <v>71</v>
      </c>
      <c r="B12" s="28"/>
      <c r="C12" s="50" t="s">
        <v>80</v>
      </c>
      <c r="D12" s="28"/>
    </row>
    <row r="13" spans="1:4" s="20" customFormat="1" ht="24.75" customHeight="1">
      <c r="A13" s="8" t="s">
        <v>72</v>
      </c>
      <c r="B13" s="28"/>
      <c r="C13" s="50" t="s">
        <v>81</v>
      </c>
      <c r="D13" s="28"/>
    </row>
    <row r="14" spans="1:4" s="20" customFormat="1" ht="24.75" customHeight="1">
      <c r="A14" s="8" t="s">
        <v>73</v>
      </c>
      <c r="B14" s="28"/>
      <c r="C14" s="9" t="s">
        <v>87</v>
      </c>
      <c r="D14" s="28"/>
    </row>
    <row r="15" spans="1:4" s="20" customFormat="1" ht="24.75" customHeight="1">
      <c r="A15" s="12" t="s">
        <v>74</v>
      </c>
      <c r="B15" s="28"/>
      <c r="C15" s="10" t="s">
        <v>88</v>
      </c>
      <c r="D15" s="28"/>
    </row>
    <row r="16" spans="1:4" s="20" customFormat="1" ht="24.75" customHeight="1">
      <c r="A16" s="80" t="s">
        <v>75</v>
      </c>
      <c r="B16" s="28"/>
      <c r="C16" s="50" t="s">
        <v>85</v>
      </c>
      <c r="D16" s="51"/>
    </row>
    <row r="17" spans="1:4" s="20" customFormat="1" ht="24.75" customHeight="1">
      <c r="A17" s="8" t="s">
        <v>76</v>
      </c>
      <c r="B17" s="28"/>
      <c r="C17" s="50" t="s">
        <v>86</v>
      </c>
      <c r="D17" s="51"/>
    </row>
    <row r="18" spans="1:4" s="20" customFormat="1" ht="24.75" customHeight="1">
      <c r="A18" s="8" t="s">
        <v>77</v>
      </c>
      <c r="B18" s="28"/>
      <c r="C18" s="9" t="s">
        <v>89</v>
      </c>
      <c r="D18" s="28"/>
    </row>
    <row r="19" spans="1:4" s="20" customFormat="1" ht="24.75" customHeight="1">
      <c r="A19" s="66" t="s">
        <v>132</v>
      </c>
      <c r="B19" s="28">
        <v>30800</v>
      </c>
      <c r="C19" s="9" t="s">
        <v>90</v>
      </c>
      <c r="D19" s="28">
        <f>SUM(D20:D21)</f>
        <v>0</v>
      </c>
    </row>
    <row r="20" spans="1:4" s="20" customFormat="1" ht="24.75" customHeight="1">
      <c r="A20" s="8"/>
      <c r="B20" s="28"/>
      <c r="C20" s="50" t="s">
        <v>91</v>
      </c>
      <c r="D20" s="51"/>
    </row>
    <row r="21" spans="1:4" s="20" customFormat="1" ht="24.75" customHeight="1">
      <c r="A21" s="8"/>
      <c r="B21" s="28"/>
      <c r="C21" s="50" t="s">
        <v>92</v>
      </c>
      <c r="D21" s="28"/>
    </row>
    <row r="22" spans="1:4" s="20" customFormat="1" ht="24.75" customHeight="1">
      <c r="A22" s="51"/>
      <c r="B22" s="28"/>
      <c r="C22" s="115" t="s">
        <v>184</v>
      </c>
      <c r="D22" s="28">
        <v>3000</v>
      </c>
    </row>
    <row r="23" spans="1:4" s="20" customFormat="1" ht="24.75" customHeight="1">
      <c r="A23" s="8"/>
      <c r="B23" s="28"/>
      <c r="C23" s="50" t="s">
        <v>185</v>
      </c>
      <c r="D23" s="28">
        <v>3000</v>
      </c>
    </row>
    <row r="24" spans="1:4" s="20" customFormat="1" ht="24.75" customHeight="1">
      <c r="A24" s="8"/>
      <c r="B24" s="28"/>
      <c r="C24" s="47"/>
      <c r="D24" s="28"/>
    </row>
    <row r="25" spans="1:4" s="20" customFormat="1" ht="24.75" customHeight="1">
      <c r="A25" s="29" t="s">
        <v>18</v>
      </c>
      <c r="B25" s="28">
        <f>SUM(B7:B24)</f>
        <v>30800</v>
      </c>
      <c r="C25" s="29" t="s">
        <v>19</v>
      </c>
      <c r="D25" s="28">
        <f>D22+D9</f>
        <v>30800</v>
      </c>
    </row>
    <row r="26" spans="1:4" s="20" customFormat="1" ht="24.75" customHeight="1">
      <c r="A26"/>
      <c r="B26"/>
      <c r="C26"/>
      <c r="D26"/>
    </row>
    <row r="27" ht="24.75" customHeight="1"/>
    <row r="28" ht="24.75" customHeight="1"/>
    <row r="29" ht="24.75" customHeight="1"/>
  </sheetData>
  <sheetProtection/>
  <mergeCells count="5">
    <mergeCell ref="A2:D2"/>
    <mergeCell ref="A5:A6"/>
    <mergeCell ref="B5:B6"/>
    <mergeCell ref="C5:C6"/>
    <mergeCell ref="D5:D6"/>
  </mergeCells>
  <printOptions horizontalCentered="1"/>
  <pageMargins left="0.7874015748031497" right="0.5905511811023623" top="0.6299212598425197" bottom="0.7086614173228347" header="0.984251968503937" footer="0.472440944881889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6"/>
  <sheetViews>
    <sheetView showZeros="0" zoomScalePageLayoutView="0" workbookViewId="0" topLeftCell="A1">
      <selection activeCell="A27" sqref="A27"/>
    </sheetView>
  </sheetViews>
  <sheetFormatPr defaultColWidth="9.00390625" defaultRowHeight="14.25"/>
  <cols>
    <col min="1" max="1" width="30.75390625" style="0" customWidth="1"/>
    <col min="2" max="2" width="10.375" style="0" customWidth="1"/>
    <col min="3" max="3" width="22.125" style="0" customWidth="1"/>
    <col min="4" max="4" width="16.375" style="0" customWidth="1"/>
  </cols>
  <sheetData>
    <row r="1" spans="1:4" s="13" customFormat="1" ht="18.75" customHeight="1">
      <c r="A1" s="53" t="s">
        <v>133</v>
      </c>
      <c r="B1" s="14"/>
      <c r="C1" s="15"/>
      <c r="D1" s="14"/>
    </row>
    <row r="2" spans="1:4" ht="27" customHeight="1">
      <c r="A2" s="195" t="s">
        <v>183</v>
      </c>
      <c r="B2" s="195"/>
      <c r="C2" s="195"/>
      <c r="D2" s="195"/>
    </row>
    <row r="3" spans="1:4" ht="11.25" customHeight="1">
      <c r="A3" s="7"/>
      <c r="B3" s="7"/>
      <c r="C3" s="7"/>
      <c r="D3" s="7"/>
    </row>
    <row r="4" spans="1:4" ht="19.5" customHeight="1">
      <c r="A4" s="4"/>
      <c r="B4" s="5"/>
      <c r="C4" s="6"/>
      <c r="D4" s="52" t="s">
        <v>0</v>
      </c>
    </row>
    <row r="5" spans="1:4" ht="24.75" customHeight="1">
      <c r="A5" s="196" t="s">
        <v>16</v>
      </c>
      <c r="B5" s="198" t="s">
        <v>34</v>
      </c>
      <c r="C5" s="198" t="s">
        <v>17</v>
      </c>
      <c r="D5" s="200" t="s">
        <v>34</v>
      </c>
    </row>
    <row r="6" spans="1:4" ht="24.75" customHeight="1">
      <c r="A6" s="197"/>
      <c r="B6" s="199"/>
      <c r="C6" s="199"/>
      <c r="D6" s="200"/>
    </row>
    <row r="7" spans="1:4" s="20" customFormat="1" ht="24.75" customHeight="1">
      <c r="A7" s="8" t="s">
        <v>42</v>
      </c>
      <c r="B7" s="28"/>
      <c r="C7" s="9" t="s">
        <v>82</v>
      </c>
      <c r="D7" s="28"/>
    </row>
    <row r="8" spans="1:4" s="20" customFormat="1" ht="24.75" customHeight="1">
      <c r="A8" s="8" t="s">
        <v>43</v>
      </c>
      <c r="B8" s="28"/>
      <c r="C8" s="9" t="s">
        <v>83</v>
      </c>
      <c r="D8" s="28"/>
    </row>
    <row r="9" spans="1:4" s="20" customFormat="1" ht="24.75" customHeight="1">
      <c r="A9" s="8" t="s">
        <v>68</v>
      </c>
      <c r="B9" s="28"/>
      <c r="C9" s="9" t="s">
        <v>84</v>
      </c>
      <c r="D9" s="28">
        <f>D10</f>
        <v>26960</v>
      </c>
    </row>
    <row r="10" spans="1:4" s="20" customFormat="1" ht="24.75" customHeight="1">
      <c r="A10" s="10" t="s">
        <v>69</v>
      </c>
      <c r="B10" s="28"/>
      <c r="C10" s="50" t="s">
        <v>78</v>
      </c>
      <c r="D10" s="28">
        <f>B25-D23</f>
        <v>26960</v>
      </c>
    </row>
    <row r="11" spans="1:4" s="20" customFormat="1" ht="24.75" customHeight="1">
      <c r="A11" s="8" t="s">
        <v>70</v>
      </c>
      <c r="B11" s="28"/>
      <c r="C11" s="50" t="s">
        <v>79</v>
      </c>
      <c r="D11" s="28"/>
    </row>
    <row r="12" spans="1:4" s="20" customFormat="1" ht="24.75" customHeight="1">
      <c r="A12" s="80" t="s">
        <v>71</v>
      </c>
      <c r="B12" s="28"/>
      <c r="C12" s="50" t="s">
        <v>80</v>
      </c>
      <c r="D12" s="28"/>
    </row>
    <row r="13" spans="1:4" s="20" customFormat="1" ht="24.75" customHeight="1">
      <c r="A13" s="8" t="s">
        <v>72</v>
      </c>
      <c r="B13" s="28"/>
      <c r="C13" s="50" t="s">
        <v>81</v>
      </c>
      <c r="D13" s="28"/>
    </row>
    <row r="14" spans="1:4" s="20" customFormat="1" ht="24.75" customHeight="1">
      <c r="A14" s="8" t="s">
        <v>73</v>
      </c>
      <c r="B14" s="28"/>
      <c r="C14" s="9" t="s">
        <v>87</v>
      </c>
      <c r="D14" s="28"/>
    </row>
    <row r="15" spans="1:4" s="20" customFormat="1" ht="24.75" customHeight="1">
      <c r="A15" s="12" t="s">
        <v>74</v>
      </c>
      <c r="B15" s="28"/>
      <c r="C15" s="10" t="s">
        <v>88</v>
      </c>
      <c r="D15" s="28"/>
    </row>
    <row r="16" spans="1:4" s="20" customFormat="1" ht="24.75" customHeight="1">
      <c r="A16" s="80" t="s">
        <v>75</v>
      </c>
      <c r="B16" s="28"/>
      <c r="C16" s="50" t="s">
        <v>85</v>
      </c>
      <c r="D16" s="51"/>
    </row>
    <row r="17" spans="1:4" s="20" customFormat="1" ht="24.75" customHeight="1">
      <c r="A17" s="8" t="s">
        <v>76</v>
      </c>
      <c r="B17" s="28"/>
      <c r="C17" s="50" t="s">
        <v>86</v>
      </c>
      <c r="D17" s="51"/>
    </row>
    <row r="18" spans="1:4" s="20" customFormat="1" ht="24.75" customHeight="1">
      <c r="A18" s="8" t="s">
        <v>77</v>
      </c>
      <c r="B18" s="28"/>
      <c r="C18" s="9" t="s">
        <v>89</v>
      </c>
      <c r="D18" s="28"/>
    </row>
    <row r="19" spans="1:4" s="20" customFormat="1" ht="24.75" customHeight="1">
      <c r="A19" s="66" t="s">
        <v>132</v>
      </c>
      <c r="B19" s="28">
        <v>36960</v>
      </c>
      <c r="C19" s="9" t="s">
        <v>90</v>
      </c>
      <c r="D19" s="28">
        <f>SUM(D20:D21)</f>
        <v>0</v>
      </c>
    </row>
    <row r="20" spans="1:4" s="20" customFormat="1" ht="24.75" customHeight="1">
      <c r="A20" s="8"/>
      <c r="B20" s="28"/>
      <c r="C20" s="50" t="s">
        <v>91</v>
      </c>
      <c r="D20" s="51"/>
    </row>
    <row r="21" spans="1:4" s="20" customFormat="1" ht="24.75" customHeight="1">
      <c r="A21" s="8"/>
      <c r="B21" s="28"/>
      <c r="C21" s="50" t="s">
        <v>92</v>
      </c>
      <c r="D21" s="28"/>
    </row>
    <row r="22" spans="1:4" s="20" customFormat="1" ht="24.75" customHeight="1">
      <c r="A22" s="51"/>
      <c r="B22" s="28"/>
      <c r="C22" s="141" t="s">
        <v>199</v>
      </c>
      <c r="D22" s="28">
        <v>10000</v>
      </c>
    </row>
    <row r="23" spans="1:4" s="20" customFormat="1" ht="24.75" customHeight="1">
      <c r="A23" s="8"/>
      <c r="B23" s="28"/>
      <c r="C23" s="141" t="s">
        <v>185</v>
      </c>
      <c r="D23" s="28">
        <v>10000</v>
      </c>
    </row>
    <row r="24" spans="1:4" s="20" customFormat="1" ht="24.75" customHeight="1">
      <c r="A24" s="8"/>
      <c r="B24" s="28"/>
      <c r="C24" s="47"/>
      <c r="D24" s="28"/>
    </row>
    <row r="25" spans="1:4" s="20" customFormat="1" ht="24.75" customHeight="1">
      <c r="A25" s="29" t="s">
        <v>18</v>
      </c>
      <c r="B25" s="28">
        <f>SUM(B7:B24)</f>
        <v>36960</v>
      </c>
      <c r="C25" s="29" t="s">
        <v>19</v>
      </c>
      <c r="D25" s="28">
        <f>D23+D9</f>
        <v>36960</v>
      </c>
    </row>
    <row r="26" spans="1:4" s="20" customFormat="1" ht="24.75" customHeight="1">
      <c r="A26"/>
      <c r="B26"/>
      <c r="C26"/>
      <c r="D26"/>
    </row>
    <row r="27" ht="24.75" customHeight="1"/>
    <row r="28" ht="24.75" customHeight="1"/>
    <row r="29" ht="24.75" customHeight="1"/>
  </sheetData>
  <sheetProtection/>
  <mergeCells count="5">
    <mergeCell ref="A5:A6"/>
    <mergeCell ref="A2:D2"/>
    <mergeCell ref="C5:C6"/>
    <mergeCell ref="B5:B6"/>
    <mergeCell ref="D5:D6"/>
  </mergeCells>
  <printOptions horizontalCentered="1"/>
  <pageMargins left="0.7874015748031497" right="0.5905511811023623" top="0.6299212598425197" bottom="0.7086614173228347" header="0.984251968503937"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湖南邵阳市财政局</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jjl</dc:creator>
  <cp:keywords/>
  <dc:description/>
  <cp:lastModifiedBy>Administrator</cp:lastModifiedBy>
  <cp:lastPrinted>2018-05-30T03:56:20Z</cp:lastPrinted>
  <dcterms:created xsi:type="dcterms:W3CDTF">2005-02-16T08:30:50Z</dcterms:created>
  <dcterms:modified xsi:type="dcterms:W3CDTF">2018-05-30T04:13:08Z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