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 firstSheet="3" activeTab="5"/>
  </bookViews>
  <sheets>
    <sheet name="部门收支总表" sheetId="1" r:id="rId1"/>
    <sheet name="收入总表" sheetId="2" r:id="rId2"/>
    <sheet name="支出总表" sheetId="3" r:id="rId3"/>
    <sheet name="财政拨款收支总表" sheetId="4" r:id="rId4"/>
    <sheet name="一般公共预算支出" sheetId="5" r:id="rId5"/>
    <sheet name="基本支出" sheetId="6" r:id="rId6"/>
    <sheet name="三公" sheetId="7" r:id="rId7"/>
    <sheet name="政府性基金支出" sheetId="8" r:id="rId8"/>
    <sheet name="政府采购" sheetId="9" r:id="rId9"/>
    <sheet name="一般性支出" sheetId="10" r:id="rId10"/>
    <sheet name="绩效" sheetId="11" r:id="rId11"/>
  </sheets>
  <definedNames>
    <definedName name="_xlnm.Print_Titles" localSheetId="1">收入总表!$4:$5</definedName>
    <definedName name="_xlnm.Print_Titles" localSheetId="2">支出总表!$4:$6</definedName>
    <definedName name="_xlnm.Print_Titles" localSheetId="4">一般公共预算支出!$4:$6</definedName>
    <definedName name="_xlnm.Print_Titles" localSheetId="5">基本支出!$4:$5</definedName>
  </definedNames>
  <calcPr calcId="144525"/>
</workbook>
</file>

<file path=xl/sharedStrings.xml><?xml version="1.0" encoding="utf-8"?>
<sst xmlns="http://schemas.openxmlformats.org/spreadsheetml/2006/main" count="1431" uniqueCount="443">
  <si>
    <t>部门收支预算总表</t>
  </si>
  <si>
    <t>邵阳经济开发区管理委员会</t>
  </si>
  <si>
    <t>单位：万元</t>
  </si>
  <si>
    <t>收入</t>
  </si>
  <si>
    <t xml:space="preserve">    支   出</t>
  </si>
  <si>
    <t>项目</t>
  </si>
  <si>
    <t>预算数</t>
  </si>
  <si>
    <t>一、一般公共预算拨款</t>
  </si>
  <si>
    <t>一.本年支出</t>
  </si>
  <si>
    <t xml:space="preserve">    经费拨款</t>
  </si>
  <si>
    <t>(一)一般公共服务支出</t>
  </si>
  <si>
    <t xml:space="preserve">    纳入一般公共预算管理的非税收入拨款</t>
  </si>
  <si>
    <t>（二）外交支出</t>
  </si>
  <si>
    <t xml:space="preserve">    城市维护费   </t>
  </si>
  <si>
    <t>(三)国防支出</t>
  </si>
  <si>
    <t>二、政府性基金拨款收入</t>
  </si>
  <si>
    <t>(四)公共安全支出</t>
  </si>
  <si>
    <t>三、纳入专户管理的非税收入拨款</t>
  </si>
  <si>
    <t>(五)教育支出</t>
  </si>
  <si>
    <t>四、上级补助收入</t>
  </si>
  <si>
    <t>(六)科学技术支出</t>
  </si>
  <si>
    <t>五、其他收入</t>
  </si>
  <si>
    <t>(七)文化体育与传媒支出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</si>
  <si>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</si>
  <si>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</si>
  <si>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</si>
  <si>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</si>
  <si>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</si>
  <si>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(十三)交通运输支出</t>
  </si>
  <si>
    <t>(十四)资源勘探电力信息等支出</t>
  </si>
  <si>
    <t>(十五)商业服务业等支出</t>
  </si>
  <si>
    <t>(十六)金融支出</t>
  </si>
  <si>
    <t>(十七)援助其他地区支出</t>
  </si>
  <si>
    <t>(十八)自然资源海洋气象等支出</t>
  </si>
  <si>
    <t>(十九)住房保障支出</t>
  </si>
  <si>
    <t>(二十)粮油物资储备支出</t>
  </si>
  <si>
    <t>(二十一)灾害防治及应急管理</t>
  </si>
  <si>
    <t>(二十二)预备费</t>
  </si>
  <si>
    <t>(二十三)其他支出</t>
  </si>
  <si>
    <t>(二十四)地方政府一般债卷付息支出</t>
  </si>
  <si>
    <t xml:space="preserve">    收入总计</t>
  </si>
  <si>
    <t xml:space="preserve">   支 出 总 计</t>
  </si>
  <si>
    <t>部门收入预算总表</t>
  </si>
  <si>
    <t>科目</t>
  </si>
  <si>
    <t>合计</t>
  </si>
  <si>
    <t>一般公共预算拨款</t>
  </si>
  <si>
    <t>政府性基金拨款收入</t>
  </si>
  <si>
    <t>纳入专户管理的非税收入拨款</t>
  </si>
  <si>
    <t>上级补助收入</t>
  </si>
  <si>
    <t>其他收入</t>
  </si>
  <si>
    <t>科目编码</t>
  </si>
  <si>
    <t>科目名称</t>
  </si>
  <si>
    <t>小计</t>
  </si>
  <si>
    <t>经费拨款</t>
  </si>
  <si>
    <t>纳入一般公共预算管理的非税收入拨款</t>
  </si>
  <si>
    <t>城市维护费</t>
  </si>
  <si>
    <t>201</t>
  </si>
  <si>
    <t>03</t>
  </si>
  <si>
    <t>01</t>
  </si>
  <si>
    <t>行政运行</t>
  </si>
  <si>
    <t>02</t>
  </si>
  <si>
    <t>一般行政管理事务</t>
  </si>
  <si>
    <t>06</t>
  </si>
  <si>
    <t>政务公开审批</t>
  </si>
  <si>
    <t>08</t>
  </si>
  <si>
    <t>信访事务</t>
  </si>
  <si>
    <t>04</t>
  </si>
  <si>
    <t>99</t>
  </si>
  <si>
    <t>其他发展与改革事务支出</t>
  </si>
  <si>
    <t>05</t>
  </si>
  <si>
    <t>其他统计信息事务支出</t>
  </si>
  <si>
    <t>财政国库业务</t>
  </si>
  <si>
    <t>07</t>
  </si>
  <si>
    <t>审计业务</t>
  </si>
  <si>
    <t>11</t>
  </si>
  <si>
    <t>大案要案查处</t>
  </si>
  <si>
    <t>其他纪检监察事务支出</t>
  </si>
  <si>
    <t>13</t>
  </si>
  <si>
    <t>招商引资</t>
  </si>
  <si>
    <t>23</t>
  </si>
  <si>
    <t>民族工作专项</t>
  </si>
  <si>
    <t>29</t>
  </si>
  <si>
    <t>工会事务</t>
  </si>
  <si>
    <t>其他群众团体事务支出</t>
  </si>
  <si>
    <t>32</t>
  </si>
  <si>
    <t>其他组织事务支出</t>
  </si>
  <si>
    <t>36</t>
  </si>
  <si>
    <t>其他共产党事务支出</t>
  </si>
  <si>
    <t>37</t>
  </si>
  <si>
    <t>信息安全事务</t>
  </si>
  <si>
    <t>38</t>
  </si>
  <si>
    <t>质量基础</t>
  </si>
  <si>
    <t>药品事务</t>
  </si>
  <si>
    <t>食品安全监管</t>
  </si>
  <si>
    <t>其他市场监督管理事务</t>
  </si>
  <si>
    <t>执法办案</t>
  </si>
  <si>
    <t>普法宣传</t>
  </si>
  <si>
    <t>社区矫正</t>
  </si>
  <si>
    <t>其他强制隔离戒毒支出</t>
  </si>
  <si>
    <t>其他公共安全支出</t>
  </si>
  <si>
    <t>206</t>
  </si>
  <si>
    <t>机构运行</t>
  </si>
  <si>
    <t>其他科学技术支出</t>
  </si>
  <si>
    <t>宣传文化发展专项支出</t>
  </si>
  <si>
    <t>劳动保障监察</t>
  </si>
  <si>
    <t>引进人才费用</t>
  </si>
  <si>
    <t>其他人力资源和社会保障管理事务支出</t>
  </si>
  <si>
    <t>其他民政管理事务支出</t>
  </si>
  <si>
    <t>行政单位离退休</t>
  </si>
  <si>
    <t>事业单位离退休</t>
  </si>
  <si>
    <t>208</t>
  </si>
  <si>
    <t>机关事业单位基本养老保险缴费支出</t>
  </si>
  <si>
    <t>机关事业单位职业年金缴费支出</t>
  </si>
  <si>
    <t>其他残疾人事业支出</t>
  </si>
  <si>
    <t>20</t>
  </si>
  <si>
    <t>临时救助支出</t>
  </si>
  <si>
    <t>27</t>
  </si>
  <si>
    <t>财政对工伤保险基金的补助</t>
  </si>
  <si>
    <t>其他财政对社会保险基金的补助</t>
  </si>
  <si>
    <t>28</t>
  </si>
  <si>
    <t>其他退役军人事务管理支出</t>
  </si>
  <si>
    <t>30</t>
  </si>
  <si>
    <t>财政代缴其他社会保险费支出</t>
  </si>
  <si>
    <t>突发公共卫生事件应急处理</t>
  </si>
  <si>
    <t>210</t>
  </si>
  <si>
    <t>行政单位医疗</t>
  </si>
  <si>
    <t>公务员医疗补助</t>
  </si>
  <si>
    <t>其他行政事业单位医疗支出</t>
  </si>
  <si>
    <t>12</t>
  </si>
  <si>
    <t>财政对城乡居民基本医疗保险基金的补助</t>
  </si>
  <si>
    <t>15</t>
  </si>
  <si>
    <t xml:space="preserve"> 其他医疗保障管理事务支出</t>
  </si>
  <si>
    <t>其他卫生健康支出</t>
  </si>
  <si>
    <t>其他环境保护管理事务支出</t>
  </si>
  <si>
    <t>其他环境监测与监察支出</t>
  </si>
  <si>
    <t>农村环境保护</t>
  </si>
  <si>
    <t>其他节能环保支出</t>
  </si>
  <si>
    <t>212</t>
  </si>
  <si>
    <t>城管执法</t>
  </si>
  <si>
    <t>工程建设管理</t>
  </si>
  <si>
    <t>其他城乡社区公共设施支出</t>
  </si>
  <si>
    <t>城乡社区环境卫生</t>
  </si>
  <si>
    <t xml:space="preserve"> 建设市场管理与监督</t>
  </si>
  <si>
    <t>土地开发支出</t>
  </si>
  <si>
    <t>土地出让业务支出</t>
  </si>
  <si>
    <t>其他城乡社区支出</t>
  </si>
  <si>
    <t>科技转化与推广服务</t>
  </si>
  <si>
    <t>22</t>
  </si>
  <si>
    <t>农业生产发展</t>
  </si>
  <si>
    <t>26</t>
  </si>
  <si>
    <t>农村社会事业</t>
  </si>
  <si>
    <t>其他农业农村支出</t>
  </si>
  <si>
    <t>10</t>
  </si>
  <si>
    <t>水土保持</t>
  </si>
  <si>
    <t>其他巩固脱贫衔接乡村振兴支出</t>
  </si>
  <si>
    <t>对村民委员会和村党支部的补助</t>
  </si>
  <si>
    <t>其他农林水支出</t>
  </si>
  <si>
    <t>公路和运输安全</t>
  </si>
  <si>
    <t>中小企业发展专项</t>
  </si>
  <si>
    <t>其他支持中小企业发展和管理支出</t>
  </si>
  <si>
    <t>其他金融支出</t>
  </si>
  <si>
    <t>220</t>
  </si>
  <si>
    <t>自然资源规划及管理</t>
  </si>
  <si>
    <t>其他自然资源事务支出</t>
  </si>
  <si>
    <t>221</t>
  </si>
  <si>
    <t>住房公积金</t>
  </si>
  <si>
    <t>农村危房改造</t>
  </si>
  <si>
    <t>灾害风险防治</t>
  </si>
  <si>
    <t xml:space="preserve"> 安全监管</t>
  </si>
  <si>
    <t>09</t>
  </si>
  <si>
    <t>应急管理</t>
  </si>
  <si>
    <t xml:space="preserve"> 消防应急救援</t>
  </si>
  <si>
    <t>其他支出</t>
  </si>
  <si>
    <t>地方政府一般债券付息支出</t>
  </si>
  <si>
    <t>部门支出预算总表</t>
  </si>
  <si>
    <t>功能科目</t>
  </si>
  <si>
    <t>2022年预算数</t>
  </si>
  <si>
    <t>基本支出</t>
  </si>
  <si>
    <t>项目支出</t>
  </si>
  <si>
    <t>一般商品和服务支出</t>
  </si>
  <si>
    <t>人员经费支出</t>
  </si>
  <si>
    <t>部门财政拨款收支总表</t>
  </si>
  <si>
    <t xml:space="preserve"> 收  入</t>
  </si>
  <si>
    <t>一一般公共预算拨款</t>
  </si>
  <si>
    <t xml:space="preserve">   经费拨款</t>
  </si>
  <si>
    <t xml:space="preserve">   纳入一般公共预算管理的非税收入拨款</t>
  </si>
  <si>
    <t xml:space="preserve">   城市维护费</t>
  </si>
  <si>
    <t>（二十四）地方政府一般债券付息支出</t>
  </si>
  <si>
    <t>二.结转下年</t>
  </si>
  <si>
    <t>收 入 总计</t>
  </si>
  <si>
    <t>部门一般公共预算支出预算表</t>
  </si>
  <si>
    <t>部门一般公共预算基本支出预算表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</si>
  <si>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</si>
  <si>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</si>
  <si>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</si>
  <si>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</si>
  <si>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</si>
  <si>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</si>
  <si>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</si>
  <si>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</si>
  <si>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一般公共预算拨款([301]工资福利支出_基本支出)</t>
  </si>
  <si>
    <t xml:space="preserve">  基本工资</t>
  </si>
  <si>
    <t>一般公共预算拨款([30101]基本工资_基本支出)</t>
  </si>
  <si>
    <t xml:space="preserve">  在职人员统一津贴补贴</t>
  </si>
  <si>
    <t>一般公共预算拨款([3010201]统一津贴补贴_基本支出)</t>
  </si>
  <si>
    <t xml:space="preserve">  特殊岗位津贴</t>
  </si>
  <si>
    <t>一般公共预算拨款([3010202]特殊岗位津贴_基本支出)</t>
  </si>
  <si>
    <t xml:space="preserve">  奖金</t>
  </si>
  <si>
    <t>一般公共预算拨款([30103]奖金_基本支出)</t>
  </si>
  <si>
    <t>绩效奖励</t>
  </si>
  <si>
    <t>伙食费补助</t>
  </si>
  <si>
    <t xml:space="preserve">  在职人员绩效工资</t>
  </si>
  <si>
    <t>一般公共预算拨款([30107]绩效工资_基本支出)</t>
  </si>
  <si>
    <t xml:space="preserve">  机关事业单位基本养老保险缴费</t>
  </si>
  <si>
    <t>一般公共预算拨款([30108]机关事业单位基本养老保险缴费_基本支出)</t>
  </si>
  <si>
    <t xml:space="preserve">  职业年金缴费</t>
  </si>
  <si>
    <t>一般公共预算拨款([30109]职业年金缴费_基本支出)</t>
  </si>
  <si>
    <t xml:space="preserve">  职工基本医疗保险缴费</t>
  </si>
  <si>
    <t>一般公共预算拨款([30110]职工基本医疗保险缴费_基本支出)</t>
  </si>
  <si>
    <t xml:space="preserve">  公务员医疗补助缴费</t>
  </si>
  <si>
    <t>一般公共预算拨款([30111]公务员医疗补助缴费_基本支出)</t>
  </si>
  <si>
    <t xml:space="preserve">  其他社会保障缴费</t>
  </si>
  <si>
    <t>一般公共预算拨款([30112]其他社会保障缴费_基本支出)</t>
  </si>
  <si>
    <t xml:space="preserve">  住房公积金</t>
  </si>
  <si>
    <t>一般公共预算拨款([30113]住房公积金_基本支出)</t>
  </si>
  <si>
    <t xml:space="preserve">  其他工资福利支出</t>
  </si>
  <si>
    <t>一般公共预算拨款([30199]其他工资福利支出_基本支出)</t>
  </si>
  <si>
    <t>商品和服务支出</t>
  </si>
  <si>
    <t>一般公共预算拨款([302]商品和服务支出_基本支出)</t>
  </si>
  <si>
    <t xml:space="preserve">     办公费</t>
  </si>
  <si>
    <t>一般公共预算拨款([30201]办公费_基本支出)</t>
  </si>
  <si>
    <t xml:space="preserve">     印刷费</t>
  </si>
  <si>
    <t>一般公共预算拨款([30202]印刷费_基本支出)</t>
  </si>
  <si>
    <t xml:space="preserve">    咨询费</t>
  </si>
  <si>
    <t>一般公共预算拨款([30203]咨询费_基本支出)</t>
  </si>
  <si>
    <t xml:space="preserve">     手续费</t>
  </si>
  <si>
    <t>一般公共预算拨款([30204]手续费_基本支出)</t>
  </si>
  <si>
    <t xml:space="preserve">     水费</t>
  </si>
  <si>
    <t>一般公共预算拨款([30205]水费_基本支出)</t>
  </si>
  <si>
    <t xml:space="preserve">     电费</t>
  </si>
  <si>
    <t>一般公共预算拨款([30206]电费_基本支出)</t>
  </si>
  <si>
    <t xml:space="preserve">     邮电费</t>
  </si>
  <si>
    <t>一般公共预算拨款([30207]邮电费_基本支出)</t>
  </si>
  <si>
    <t xml:space="preserve">     取暖费</t>
  </si>
  <si>
    <t>一般公共预算拨款([30208]取暖费_基本支出)</t>
  </si>
  <si>
    <t xml:space="preserve">     物业管理费</t>
  </si>
  <si>
    <t>一般公共预算拨款([30209]物业管理费_基本支出)</t>
  </si>
  <si>
    <t xml:space="preserve">     差旅费</t>
  </si>
  <si>
    <t>一般公共预算拨款([30211]差旅费_基本支出)</t>
  </si>
  <si>
    <t xml:space="preserve">     因公出国（境）费用</t>
  </si>
  <si>
    <t>一般公共预算拨款([30212]因公出国(境)费用_基本支出)</t>
  </si>
  <si>
    <t xml:space="preserve">     维修（护）费</t>
  </si>
  <si>
    <t>一般公共预算拨款([30213]维修(护)费_基本支出)</t>
  </si>
  <si>
    <t xml:space="preserve">     租赁费</t>
  </si>
  <si>
    <t>一般公共预算拨款([30214]租赁费_基本支出)</t>
  </si>
  <si>
    <t xml:space="preserve">     会议费</t>
  </si>
  <si>
    <t>一般公共预算拨款([30215]会议费_基本支出)</t>
  </si>
  <si>
    <t xml:space="preserve">     培训费</t>
  </si>
  <si>
    <t>一般公共预算拨款([30216]培训费_基本支出)</t>
  </si>
  <si>
    <t xml:space="preserve">     公务接待费</t>
  </si>
  <si>
    <t>一般公共预算拨款([30217]公务接待费_基本支出)</t>
  </si>
  <si>
    <t xml:space="preserve">     专用材料费</t>
  </si>
  <si>
    <t>一般公共预算拨款([30218]专用材料费_基本支出)</t>
  </si>
  <si>
    <t xml:space="preserve">     被装购置费</t>
  </si>
  <si>
    <t>一般公共预算拨款([30224]被装购置费_基本支出)</t>
  </si>
  <si>
    <t xml:space="preserve">     专用燃料费</t>
  </si>
  <si>
    <t>一般公共预算拨款([30225]专用燃料费_基本支出)</t>
  </si>
  <si>
    <t xml:space="preserve">     劳务费</t>
  </si>
  <si>
    <t>一般公共预算拨款([30226]劳务费_基本支出)</t>
  </si>
  <si>
    <t xml:space="preserve">     委托业务费</t>
  </si>
  <si>
    <t>一般公共预算拨款([30227]委托业务费_基本支出)</t>
  </si>
  <si>
    <t xml:space="preserve">     公务用车运行维护费</t>
  </si>
  <si>
    <t>一般公共预算拨款([30231]公务用车运行维护费_基本支出)</t>
  </si>
  <si>
    <t xml:space="preserve">     其他交通费用</t>
  </si>
  <si>
    <t>一般公共预算拨款([30239]其他交通费用_基本支出)</t>
  </si>
  <si>
    <t xml:space="preserve">     税金及附加费用</t>
  </si>
  <si>
    <t>一般公共预算拨款([30240]税金及附加费用_基本支出)</t>
  </si>
  <si>
    <t xml:space="preserve">     其他商品和服务支出</t>
  </si>
  <si>
    <t>一般公共预算拨款([30299]其他商品和服务支出_基本支出)</t>
  </si>
  <si>
    <t xml:space="preserve">  福利费</t>
  </si>
  <si>
    <t>一般公共预算拨款([30229]福利费_基本支出)</t>
  </si>
  <si>
    <t xml:space="preserve">  工会经费</t>
  </si>
  <si>
    <t>一般公共预算拨款([30228]工会经费_基本支出)</t>
  </si>
  <si>
    <t>对个人和家庭补助支出</t>
  </si>
  <si>
    <t>一般公共预算拨款([303]对个人和家庭的补助_基本支出)</t>
  </si>
  <si>
    <t xml:space="preserve">  离休费</t>
  </si>
  <si>
    <t>一般公共预算拨款([30301]离休费_基本支出)</t>
  </si>
  <si>
    <t xml:space="preserve">  退休费</t>
  </si>
  <si>
    <t>一般公共预算拨款([30302]退休金_基本支出)</t>
  </si>
  <si>
    <t xml:space="preserve">  抚恤费</t>
  </si>
  <si>
    <t>一般公共预算拨款([30304]抚恤金_基本支出)</t>
  </si>
  <si>
    <t xml:space="preserve">  其他对个人和家庭的补助</t>
  </si>
  <si>
    <t>一般公共预算拨款([30399]其他对个人和家庭的补助支出_基本支出)</t>
  </si>
  <si>
    <t>部门"三公"经费支出预算表</t>
  </si>
  <si>
    <t>因公出国(境)费</t>
  </si>
  <si>
    <t>公务用车购置及运行费</t>
  </si>
  <si>
    <t>公务接待费</t>
  </si>
  <si>
    <t>公务用车购置费</t>
  </si>
  <si>
    <t>公务用车运行费</t>
  </si>
  <si>
    <t>部门政府性基金预算支出表</t>
  </si>
  <si>
    <t>本年政府性基金预算财政拨款支出</t>
  </si>
  <si>
    <t>部门政府采购预算情况表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</si>
  <si>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</si>
  <si>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</si>
  <si>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</si>
  <si>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</si>
  <si>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</si>
  <si>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</si>
  <si>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</si>
  <si>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</si>
  <si>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</si>
  <si>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</si>
  <si>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</si>
  <si>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</si>
  <si>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</si>
  <si>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</si>
  <si>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</si>
  <si>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</si>
  <si>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</si>
  <si>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</si>
  <si>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</si>
  <si>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</si>
  <si>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</si>
  <si>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货物类</t>
  </si>
  <si>
    <t>国产电脑</t>
  </si>
  <si>
    <t>台</t>
  </si>
  <si>
    <t>国产小打印机</t>
  </si>
  <si>
    <t>个</t>
  </si>
  <si>
    <t>国产彩色打印机</t>
  </si>
  <si>
    <t>柜机空调</t>
  </si>
  <si>
    <t>7</t>
  </si>
  <si>
    <t>挂机空调</t>
  </si>
  <si>
    <t>执法记录仪</t>
  </si>
  <si>
    <t>办公桌</t>
  </si>
  <si>
    <t>47</t>
  </si>
  <si>
    <t>办公椅</t>
  </si>
  <si>
    <t>文件柜</t>
  </si>
  <si>
    <t>茶水柜</t>
  </si>
  <si>
    <t>茶几</t>
  </si>
  <si>
    <t>沙发床</t>
  </si>
  <si>
    <t>密码柜</t>
  </si>
  <si>
    <t>保险箱</t>
  </si>
  <si>
    <t>部门特殊仪器</t>
  </si>
  <si>
    <t>摄像机</t>
  </si>
  <si>
    <t>碎纸机</t>
  </si>
  <si>
    <t>数码相机</t>
  </si>
  <si>
    <t>易耗办公用品</t>
  </si>
  <si>
    <t>批</t>
  </si>
  <si>
    <t>被装购置</t>
  </si>
  <si>
    <t>专用材料</t>
  </si>
  <si>
    <t>刊物费</t>
  </si>
  <si>
    <t>服务类</t>
  </si>
  <si>
    <t>印刷费</t>
  </si>
  <si>
    <t>维修维护费</t>
  </si>
  <si>
    <t>文印费</t>
  </si>
  <si>
    <t>租赁车费</t>
  </si>
  <si>
    <t>大型活动经费</t>
  </si>
  <si>
    <t>会议场地改造费</t>
  </si>
  <si>
    <t>党政办</t>
  </si>
  <si>
    <t>信息系统维护及运行费</t>
  </si>
  <si>
    <t>大型会议类</t>
  </si>
  <si>
    <t>智慧园区建设</t>
  </si>
  <si>
    <t>党群工作部</t>
  </si>
  <si>
    <t>宣传费</t>
  </si>
  <si>
    <t>财政局</t>
  </si>
  <si>
    <t>政府采购电子卖场维护</t>
  </si>
  <si>
    <t>审计财评专项</t>
  </si>
  <si>
    <t>产业发展局</t>
  </si>
  <si>
    <t>绿色制造体系建设项目申报</t>
  </si>
  <si>
    <t>“十四五”规划</t>
  </si>
  <si>
    <t>第三方服务及产业发展其他专项</t>
  </si>
  <si>
    <t>企业服务专项</t>
  </si>
  <si>
    <t>统计专项</t>
  </si>
  <si>
    <t>招商合作局</t>
  </si>
  <si>
    <t>招商服务专项</t>
  </si>
  <si>
    <t>规划建设局</t>
  </si>
  <si>
    <t>水土保持评估费</t>
  </si>
  <si>
    <t>政策兑现检测服务费</t>
  </si>
  <si>
    <t>房屋安全摸排、鉴定及改造专项</t>
  </si>
  <si>
    <t>乡村建设工匠培训工作经费</t>
  </si>
  <si>
    <t>中小企业服务中心</t>
  </si>
  <si>
    <t>国家小型微型企业创业创新示范基地重新评定</t>
  </si>
  <si>
    <t>金融服务中心</t>
  </si>
  <si>
    <t>金融服务平台</t>
  </si>
  <si>
    <t>生态环境分局</t>
  </si>
  <si>
    <t>园区第三方治理服务</t>
  </si>
  <si>
    <t>应急分局</t>
  </si>
  <si>
    <t>第三类工业用地安全预评价</t>
  </si>
  <si>
    <t>自然灾害普查</t>
  </si>
  <si>
    <t>城管分局</t>
  </si>
  <si>
    <t>河道保洁专项</t>
  </si>
  <si>
    <t>数字城管维护</t>
  </si>
  <si>
    <t>工程类</t>
  </si>
  <si>
    <t>新建垃圾中转站</t>
  </si>
  <si>
    <t>部门一般性支出预算表</t>
  </si>
  <si>
    <t>办公费30201</t>
  </si>
  <si>
    <t>印刷费
30202</t>
  </si>
  <si>
    <t>咨询费
30203</t>
  </si>
  <si>
    <t>水费
30205</t>
  </si>
  <si>
    <t>电费
30206</t>
  </si>
  <si>
    <t>邮电费
30207</t>
  </si>
  <si>
    <t>取暖费
30208</t>
  </si>
  <si>
    <t>物业管理费
30209</t>
  </si>
  <si>
    <t>差旅费
30211</t>
  </si>
  <si>
    <t>因公出国（境）费用
30212</t>
  </si>
  <si>
    <t>维修（护）费
30213</t>
  </si>
  <si>
    <t>租赁费
30214</t>
  </si>
  <si>
    <t>会议费
30215</t>
  </si>
  <si>
    <t>培训费
30216</t>
  </si>
  <si>
    <t>公务接待费
30217</t>
  </si>
  <si>
    <t>被装购置费
30224</t>
  </si>
  <si>
    <t>劳务费
30226</t>
  </si>
  <si>
    <t>委托业务费
30227</t>
  </si>
  <si>
    <t>公务用车运行维护费
30231</t>
  </si>
  <si>
    <t>其他交通费用
30239</t>
  </si>
  <si>
    <t>房屋建筑物购建
31001</t>
  </si>
  <si>
    <t>办公设备购置
31002</t>
  </si>
  <si>
    <t>公务用车购置
31013</t>
  </si>
  <si>
    <t>其他交通工具购置
31019</t>
  </si>
  <si>
    <t>2022年部门整体支出绩效目标申报表</t>
  </si>
  <si>
    <t>部门名称：邵阳经济开发区管理委员会</t>
  </si>
  <si>
    <t>部门基本信息</t>
  </si>
  <si>
    <t>通讯地址</t>
  </si>
  <si>
    <t>单位预算绩效管理联系人</t>
  </si>
  <si>
    <t>康茂群</t>
  </si>
  <si>
    <t xml:space="preserve"> 联系电话</t>
  </si>
  <si>
    <t>人员编制数</t>
  </si>
  <si>
    <t xml:space="preserve"> 实有人数</t>
  </si>
  <si>
    <t>单位职能</t>
  </si>
  <si>
    <t>贯彻执行中央、省、市有关开发区建设方针政策和规定，研究制定具体管理规定，组织实施各项改革措施；编制区中长期开发建设和经济社会发展规划，并纳入市国民经济和社会发展整体规划，经批准后组织实施；负责协助处理党工委、管委会日常事务；牵头负责全区性重大活动；负责党工委、管委会重要文件及综合性文稿的起草、秘书事务、政策调研工作；牵头负责机关各项规章制度的制定和实施；完成党工委、管委会交办的其他工作。</t>
  </si>
  <si>
    <t>单位年度收入预算（万元）</t>
  </si>
  <si>
    <t>收入合计</t>
  </si>
  <si>
    <t>预算内拨款</t>
  </si>
  <si>
    <t>非税收入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</si>
  <si>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</si>
  <si>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</si>
  <si>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</si>
  <si>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</si>
  <si>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</si>
  <si>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</si>
  <si>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</si>
  <si>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部门整体
支出绩效
目标</t>
  </si>
  <si>
    <t>按职责分工，高标准、严要求，保质保量完成各项工作任务，确保机关日常工作正常运转,确保各项重点工作能圆满完成任务。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</si>
</sst>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_);[Red]\(0.00\)"/>
    <numFmt numFmtId="178" formatCode="0_);[Red]\(0\)"/>
  </numFmts>
  <fonts count="4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2"/>
      <name val="宋体"/>
      <charset val="134"/>
    </font>
    <font>
      <sz val="12"/>
      <name val="楷体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8"/>
      <color indexed="8"/>
      <name val="方正小标宋_GBK"/>
      <charset val="134"/>
    </font>
    <font>
      <sz val="10"/>
      <color indexed="8"/>
      <name val="宋体"/>
      <charset val="134"/>
    </font>
    <font>
      <sz val="22"/>
      <color indexed="8"/>
      <name val="Arial"/>
      <charset val="134"/>
    </font>
    <font>
      <sz val="9"/>
      <name val="宋体"/>
      <charset val="134"/>
    </font>
    <font>
      <sz val="10"/>
      <name val="仿宋"/>
      <charset val="134"/>
    </font>
    <font>
      <sz val="9"/>
      <name val="仿宋"/>
      <charset val="134"/>
    </font>
    <font>
      <sz val="18"/>
      <name val="方正小标宋_GBK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sz val="9"/>
      <color indexed="8"/>
      <name val="仿宋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黑体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b/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0" borderId="23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44" fillId="26" borderId="25" applyNumberFormat="0" applyAlignment="0" applyProtection="0">
      <alignment vertical="center"/>
    </xf>
    <xf numFmtId="0" fontId="45" fillId="26" borderId="20" applyNumberFormat="0" applyAlignment="0" applyProtection="0">
      <alignment vertical="center"/>
    </xf>
    <xf numFmtId="0" fontId="37" fillId="19" borderId="22" applyNumberFormat="0" applyAlignment="0" applyProtection="0">
      <alignment vertical="center"/>
    </xf>
    <xf numFmtId="0" fontId="13" fillId="0" borderId="0">
      <alignment vertical="center"/>
    </xf>
    <xf numFmtId="0" fontId="30" fillId="2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1" fillId="0" borderId="0"/>
    <xf numFmtId="0" fontId="29" fillId="21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47" fillId="0" borderId="0"/>
    <xf numFmtId="0" fontId="13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/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/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9" fillId="0" borderId="0" xfId="56" applyFont="1" applyFill="1" applyAlignment="1">
      <alignment vertical="center"/>
    </xf>
    <xf numFmtId="0" fontId="10" fillId="0" borderId="0" xfId="52" applyFont="1" applyAlignment="1">
      <alignment horizontal="center" vertical="center"/>
    </xf>
    <xf numFmtId="49" fontId="11" fillId="0" borderId="0" xfId="52" applyNumberFormat="1" applyFont="1" applyFill="1" applyBorder="1" applyAlignment="1">
      <alignment horizontal="left" vertical="center" wrapText="1" shrinkToFit="1"/>
    </xf>
    <xf numFmtId="0" fontId="12" fillId="0" borderId="0" xfId="52" applyFont="1" applyBorder="1" applyAlignment="1">
      <alignment horizontal="center" vertical="center"/>
    </xf>
    <xf numFmtId="0" fontId="9" fillId="2" borderId="4" xfId="52" applyFont="1" applyFill="1" applyBorder="1" applyAlignment="1">
      <alignment horizontal="center" vertical="center" wrapText="1" shrinkToFit="1"/>
    </xf>
    <xf numFmtId="4" fontId="11" fillId="0" borderId="4" xfId="52" applyNumberFormat="1" applyFont="1" applyFill="1" applyBorder="1" applyAlignment="1">
      <alignment horizontal="center" vertical="center" shrinkToFit="1"/>
    </xf>
    <xf numFmtId="4" fontId="11" fillId="0" borderId="4" xfId="52" applyNumberFormat="1" applyFont="1" applyFill="1" applyBorder="1" applyAlignment="1">
      <alignment horizontal="center" vertical="center" wrapText="1" shrinkToFit="1"/>
    </xf>
    <xf numFmtId="4" fontId="11" fillId="0" borderId="4" xfId="52" applyNumberFormat="1" applyFont="1" applyFill="1" applyBorder="1" applyAlignment="1">
      <alignment horizontal="right" vertical="center" shrinkToFit="1"/>
    </xf>
    <xf numFmtId="4" fontId="11" fillId="0" borderId="4" xfId="52" applyNumberFormat="1" applyFont="1" applyFill="1" applyBorder="1" applyAlignment="1">
      <alignment horizontal="right" vertical="center" wrapText="1" shrinkToFit="1"/>
    </xf>
    <xf numFmtId="0" fontId="13" fillId="0" borderId="0" xfId="57" applyFont="1">
      <alignment vertical="center"/>
    </xf>
    <xf numFmtId="49" fontId="13" fillId="0" borderId="13" xfId="0" applyNumberFormat="1" applyFont="1" applyFill="1" applyBorder="1" applyAlignment="1">
      <alignment horizontal="right" vertical="center"/>
    </xf>
    <xf numFmtId="0" fontId="14" fillId="0" borderId="0" xfId="53" applyFont="1" applyFill="1" applyBorder="1" applyAlignment="1">
      <alignment horizontal="center" vertical="center" wrapText="1"/>
    </xf>
    <xf numFmtId="0" fontId="15" fillId="0" borderId="0" xfId="53" applyFont="1" applyFill="1" applyBorder="1" applyAlignment="1">
      <alignment vertical="center"/>
    </xf>
    <xf numFmtId="0" fontId="13" fillId="0" borderId="0" xfId="53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53" applyNumberFormat="1" applyFont="1" applyFill="1" applyAlignment="1" applyProtection="1">
      <alignment horizontal="center" vertical="center" wrapText="1"/>
    </xf>
    <xf numFmtId="0" fontId="14" fillId="0" borderId="4" xfId="53" applyNumberFormat="1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31" fontId="17" fillId="0" borderId="4" xfId="0" applyNumberFormat="1" applyFont="1" applyFill="1" applyBorder="1" applyAlignment="1">
      <alignment horizontal="center" vertical="center" wrapText="1"/>
    </xf>
    <xf numFmtId="0" fontId="14" fillId="0" borderId="14" xfId="53" applyNumberFormat="1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4" fillId="0" borderId="4" xfId="54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4" fillId="0" borderId="4" xfId="53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4" xfId="53" applyNumberFormat="1" applyFont="1" applyFill="1" applyBorder="1" applyAlignment="1" applyProtection="1">
      <alignment horizontal="center" vertical="center" wrapText="1"/>
    </xf>
    <xf numFmtId="49" fontId="15" fillId="0" borderId="4" xfId="54" applyNumberFormat="1" applyFont="1" applyFill="1" applyBorder="1" applyAlignment="1">
      <alignment horizontal="center" vertical="center" wrapText="1"/>
    </xf>
    <xf numFmtId="0" fontId="14" fillId="0" borderId="4" xfId="55" applyFont="1" applyFill="1" applyBorder="1" applyAlignment="1">
      <alignment horizontal="center" vertical="center" wrapText="1"/>
    </xf>
    <xf numFmtId="0" fontId="14" fillId="0" borderId="4" xfId="47" applyFont="1" applyBorder="1" applyAlignment="1">
      <alignment horizontal="center" vertical="center" wrapText="1"/>
    </xf>
    <xf numFmtId="0" fontId="2" fillId="0" borderId="4" xfId="55" applyFont="1" applyFill="1" applyBorder="1" applyAlignment="1">
      <alignment horizontal="center" vertical="center" wrapText="1"/>
    </xf>
    <xf numFmtId="57" fontId="17" fillId="0" borderId="4" xfId="0" applyNumberFormat="1" applyFont="1" applyFill="1" applyBorder="1" applyAlignment="1">
      <alignment horizontal="center" vertical="center" wrapText="1"/>
    </xf>
    <xf numFmtId="176" fontId="14" fillId="0" borderId="4" xfId="54" applyNumberFormat="1" applyFont="1" applyFill="1" applyBorder="1" applyAlignment="1">
      <alignment horizontal="center" vertical="center" wrapText="1"/>
    </xf>
    <xf numFmtId="57" fontId="17" fillId="0" borderId="15" xfId="0" applyNumberFormat="1" applyFont="1" applyFill="1" applyBorder="1" applyAlignment="1">
      <alignment horizontal="center" vertical="center" wrapText="1"/>
    </xf>
    <xf numFmtId="0" fontId="14" fillId="0" borderId="15" xfId="53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3" fillId="0" borderId="4" xfId="53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53" applyFont="1" applyFill="1" applyAlignment="1">
      <alignment horizontal="center" vertical="center" wrapText="1"/>
    </xf>
    <xf numFmtId="176" fontId="14" fillId="0" borderId="5" xfId="54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 wrapText="1"/>
    </xf>
    <xf numFmtId="0" fontId="22" fillId="3" borderId="5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49" fontId="13" fillId="0" borderId="13" xfId="0" applyNumberFormat="1" applyFont="1" applyFill="1" applyBorder="1" applyAlignment="1">
      <alignment horizontal="left" vertical="center"/>
    </xf>
    <xf numFmtId="49" fontId="13" fillId="4" borderId="13" xfId="0" applyNumberFormat="1" applyFont="1" applyFill="1" applyBorder="1" applyAlignment="1">
      <alignment horizontal="left" vertical="center"/>
    </xf>
    <xf numFmtId="49" fontId="21" fillId="0" borderId="4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77" fontId="8" fillId="0" borderId="4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2" fontId="25" fillId="0" borderId="4" xfId="27" applyNumberFormat="1" applyFont="1" applyFill="1" applyBorder="1" applyAlignment="1" applyProtection="1">
      <alignment horizontal="center" vertical="center"/>
    </xf>
    <xf numFmtId="0" fontId="13" fillId="4" borderId="13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right" vertical="center"/>
    </xf>
    <xf numFmtId="0" fontId="8" fillId="0" borderId="5" xfId="51" applyFont="1" applyBorder="1" applyAlignment="1">
      <alignment horizontal="center" vertical="center" wrapText="1"/>
    </xf>
    <xf numFmtId="49" fontId="8" fillId="0" borderId="5" xfId="51" applyNumberFormat="1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51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vertical="center" wrapText="1"/>
    </xf>
    <xf numFmtId="0" fontId="13" fillId="0" borderId="0" xfId="0" applyFont="1" applyFill="1" applyAlignment="1"/>
    <xf numFmtId="4" fontId="13" fillId="0" borderId="0" xfId="0" applyNumberFormat="1" applyFont="1" applyFill="1" applyAlignment="1"/>
    <xf numFmtId="0" fontId="13" fillId="0" borderId="0" xfId="0" applyFont="1" applyFill="1" applyAlignment="1">
      <alignment horizontal="right" vertical="top"/>
    </xf>
    <xf numFmtId="49" fontId="20" fillId="0" borderId="0" xfId="0" applyNumberFormat="1" applyFont="1" applyFill="1" applyAlignment="1">
      <alignment horizontal="center"/>
    </xf>
    <xf numFmtId="0" fontId="13" fillId="0" borderId="13" xfId="0" applyFont="1" applyFill="1" applyBorder="1" applyAlignment="1"/>
    <xf numFmtId="0" fontId="26" fillId="0" borderId="13" xfId="0" applyFont="1" applyFill="1" applyBorder="1" applyAlignment="1"/>
    <xf numFmtId="0" fontId="21" fillId="0" borderId="4" xfId="0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horizontal="right"/>
    </xf>
    <xf numFmtId="0" fontId="21" fillId="0" borderId="4" xfId="0" applyFont="1" applyFill="1" applyBorder="1" applyAlignment="1"/>
    <xf numFmtId="177" fontId="8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/>
    <xf numFmtId="0" fontId="21" fillId="0" borderId="4" xfId="0" applyFont="1" applyFill="1" applyBorder="1" applyAlignment="1">
      <alignment horizontal="justify" wrapText="1"/>
    </xf>
    <xf numFmtId="176" fontId="8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/>
    </xf>
    <xf numFmtId="0" fontId="22" fillId="3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77" fontId="8" fillId="0" borderId="4" xfId="0" applyNumberFormat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 wrapText="1"/>
    </xf>
    <xf numFmtId="178" fontId="8" fillId="0" borderId="4" xfId="0" applyNumberFormat="1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78" fontId="1" fillId="0" borderId="4" xfId="0" applyNumberFormat="1" applyFont="1" applyFill="1" applyBorder="1" applyAlignment="1">
      <alignment horizontal="left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预算输出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3 4" xfId="47"/>
    <cellStyle name="强调文字颜色 6" xfId="48" builtinId="49"/>
    <cellStyle name="40% - 强调文字颜色 6" xfId="49" builtinId="51"/>
    <cellStyle name="60% - 强调文字颜色 6" xfId="50" builtinId="52"/>
    <cellStyle name="常规 10 10" xfId="51"/>
    <cellStyle name="常规_一般性支出预算" xfId="52"/>
    <cellStyle name="常规_66B8B548DFE74627AD40E66300595C37" xfId="53"/>
    <cellStyle name="常规_ADC1753DF9644E29815C85B65E4D1DEC" xfId="54"/>
    <cellStyle name="常规 3" xfId="55"/>
    <cellStyle name="常规 5" xfId="56"/>
    <cellStyle name="常规_96F5CF1E49B24274B2D196EDAD5643FB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workbookViewId="0">
      <selection activeCell="A14" sqref="A14"/>
    </sheetView>
  </sheetViews>
  <sheetFormatPr defaultColWidth="9" defaultRowHeight="14.25" outlineLevelCol="3"/>
  <cols>
    <col min="1" max="1" width="34.375" style="30" customWidth="1"/>
    <col min="2" max="2" width="9.25" style="30" customWidth="1"/>
    <col min="3" max="3" width="31.875" style="30" customWidth="1"/>
    <col min="4" max="4" width="9.25" style="30" customWidth="1"/>
    <col min="5" max="16384" width="9" style="30"/>
  </cols>
  <sheetData>
    <row r="1" s="30" customFormat="1" customHeight="1" spans="4:4">
      <c r="D1" s="72"/>
    </row>
    <row r="2" s="30" customFormat="1" ht="28.5" customHeight="1" spans="1:4">
      <c r="A2" s="82" t="s">
        <v>0</v>
      </c>
      <c r="B2" s="82"/>
      <c r="C2" s="82"/>
      <c r="D2" s="82"/>
    </row>
    <row r="3" s="30" customFormat="1" ht="21" customHeight="1" spans="1:4">
      <c r="A3" s="74" t="s">
        <v>1</v>
      </c>
      <c r="B3" s="75"/>
      <c r="C3" s="75"/>
      <c r="D3" s="41" t="s">
        <v>2</v>
      </c>
    </row>
    <row r="4" s="133" customFormat="1" ht="23" customHeight="1" spans="1:4">
      <c r="A4" s="134" t="s">
        <v>3</v>
      </c>
      <c r="B4" s="134"/>
      <c r="C4" s="134" t="s">
        <v>4</v>
      </c>
      <c r="D4" s="134"/>
    </row>
    <row r="5" s="133" customFormat="1" ht="23" customHeight="1" spans="1:4">
      <c r="A5" s="134" t="s">
        <v>5</v>
      </c>
      <c r="B5" s="134" t="s">
        <v>6</v>
      </c>
      <c r="C5" s="134" t="s">
        <v>5</v>
      </c>
      <c r="D5" s="134" t="s">
        <v>6</v>
      </c>
    </row>
    <row r="6" s="133" customFormat="1" ht="23" customHeight="1" spans="1:4">
      <c r="A6" s="134" t="s">
        <v>7</v>
      </c>
      <c r="B6" s="135">
        <f>B7+B8+B9+B1</f>
        <v>76513.49</v>
      </c>
      <c r="C6" s="134" t="s">
        <v>8</v>
      </c>
      <c r="D6" s="135">
        <f>SUM(D7:D30)</f>
        <v>77093.49</v>
      </c>
    </row>
    <row r="7" s="133" customFormat="1" ht="23" customHeight="1" spans="1:4">
      <c r="A7" s="134" t="s">
        <v>9</v>
      </c>
      <c r="B7" s="135">
        <f>78013.76-1500-0.27</f>
        <v>76513.49</v>
      </c>
      <c r="C7" s="134" t="s">
        <v>10</v>
      </c>
      <c r="D7" s="135">
        <f>12447.43-0.27</f>
        <v>12447.16</v>
      </c>
    </row>
    <row r="8" s="133" customFormat="1" ht="23" customHeight="1" spans="1:4">
      <c r="A8" s="136" t="s">
        <v>11</v>
      </c>
      <c r="B8" s="135"/>
      <c r="C8" s="134" t="s">
        <v>12</v>
      </c>
      <c r="D8" s="137"/>
    </row>
    <row r="9" s="133" customFormat="1" ht="23" customHeight="1" spans="1:4">
      <c r="A9" s="134" t="s">
        <v>13</v>
      </c>
      <c r="B9" s="135"/>
      <c r="C9" s="134" t="s">
        <v>14</v>
      </c>
      <c r="D9" s="137"/>
    </row>
    <row r="10" s="133" customFormat="1" ht="23" customHeight="1" spans="1:4">
      <c r="A10" s="134" t="s">
        <v>15</v>
      </c>
      <c r="B10" s="135">
        <v>580</v>
      </c>
      <c r="C10" s="134" t="s">
        <v>16</v>
      </c>
      <c r="D10" s="135">
        <v>265</v>
      </c>
    </row>
    <row r="11" s="133" customFormat="1" ht="23" customHeight="1" spans="1:4">
      <c r="A11" s="134" t="s">
        <v>17</v>
      </c>
      <c r="B11" s="137"/>
      <c r="C11" s="134" t="s">
        <v>18</v>
      </c>
      <c r="D11" s="137"/>
    </row>
    <row r="12" s="133" customFormat="1" ht="23" customHeight="1" spans="1:4">
      <c r="A12" s="134" t="s">
        <v>19</v>
      </c>
      <c r="B12" s="137"/>
      <c r="C12" s="134" t="s">
        <v>20</v>
      </c>
      <c r="D12" s="135">
        <v>20001.3</v>
      </c>
    </row>
    <row r="13" s="133" customFormat="1" ht="23" customHeight="1" spans="1:4">
      <c r="A13" s="134" t="s">
        <v>21</v>
      </c>
      <c r="B13" s="137"/>
      <c r="C13" s="134" t="s">
        <v>22</v>
      </c>
      <c r="D13" s="135">
        <v>150</v>
      </c>
    </row>
    <row r="14" s="133" customFormat="1" ht="23" customHeight="1" spans="1:4">
      <c r="A14" s="138"/>
      <c r="B14" s="137"/>
      <c r="C14" s="134" t="s">
        <v>23</v>
      </c>
      <c r="D14" s="135">
        <v>773.29</v>
      </c>
    </row>
    <row r="15" s="133" customFormat="1" ht="23" customHeight="1" spans="1:4">
      <c r="A15" s="134"/>
      <c r="B15" s="137"/>
      <c r="C15" s="134" t="s">
        <v>24</v>
      </c>
      <c r="D15" s="135">
        <v>508.69</v>
      </c>
    </row>
    <row r="16" s="133" customFormat="1" ht="23" customHeight="1" spans="1:4">
      <c r="A16" s="134"/>
      <c r="B16" s="137"/>
      <c r="C16" s="134" t="s">
        <v>25</v>
      </c>
      <c r="D16" s="135">
        <f>2138.38+5</f>
        <v>2143.38</v>
      </c>
    </row>
    <row r="17" s="133" customFormat="1" ht="23" customHeight="1" spans="1:4">
      <c r="A17" s="134"/>
      <c r="B17" s="137"/>
      <c r="C17" s="134" t="s">
        <v>26</v>
      </c>
      <c r="D17" s="135">
        <f>2899.12+580</f>
        <v>3479.12</v>
      </c>
    </row>
    <row r="18" s="133" customFormat="1" ht="23" customHeight="1" spans="1:4">
      <c r="A18" s="134"/>
      <c r="B18" s="137"/>
      <c r="C18" s="136" t="s">
        <v>27</v>
      </c>
      <c r="D18" s="135">
        <v>2225</v>
      </c>
    </row>
    <row r="19" s="133" customFormat="1" ht="23" customHeight="1" spans="1:4">
      <c r="A19" s="139"/>
      <c r="B19" s="137"/>
      <c r="C19" s="134" t="s">
        <v>28</v>
      </c>
      <c r="D19" s="135">
        <v>150</v>
      </c>
    </row>
    <row r="20" s="133" customFormat="1" ht="23" customHeight="1" spans="1:4">
      <c r="A20" s="139"/>
      <c r="B20" s="137"/>
      <c r="C20" s="134" t="s">
        <v>29</v>
      </c>
      <c r="D20" s="135">
        <v>30090</v>
      </c>
    </row>
    <row r="21" s="133" customFormat="1" ht="23" customHeight="1" spans="1:4">
      <c r="A21" s="139"/>
      <c r="B21" s="137"/>
      <c r="C21" s="134" t="s">
        <v>30</v>
      </c>
      <c r="D21" s="135"/>
    </row>
    <row r="22" s="133" customFormat="1" ht="23" customHeight="1" spans="1:4">
      <c r="A22" s="139"/>
      <c r="B22" s="137"/>
      <c r="C22" s="134" t="s">
        <v>31</v>
      </c>
      <c r="D22" s="135">
        <v>51.04</v>
      </c>
    </row>
    <row r="23" s="133" customFormat="1" ht="23" customHeight="1" spans="1:4">
      <c r="A23" s="139"/>
      <c r="B23" s="137"/>
      <c r="C23" s="134" t="s">
        <v>32</v>
      </c>
      <c r="D23" s="135"/>
    </row>
    <row r="24" s="133" customFormat="1" ht="23" customHeight="1" spans="1:4">
      <c r="A24" s="139"/>
      <c r="B24" s="137"/>
      <c r="C24" s="134" t="s">
        <v>33</v>
      </c>
      <c r="D24" s="135">
        <v>567.28</v>
      </c>
    </row>
    <row r="25" s="133" customFormat="1" ht="23" customHeight="1" spans="1:4">
      <c r="A25" s="140"/>
      <c r="B25" s="141"/>
      <c r="C25" s="134" t="s">
        <v>34</v>
      </c>
      <c r="D25" s="135">
        <v>257.67</v>
      </c>
    </row>
    <row r="26" s="133" customFormat="1" ht="23" customHeight="1" spans="1:4">
      <c r="A26" s="140"/>
      <c r="B26" s="141"/>
      <c r="C26" s="134" t="s">
        <v>35</v>
      </c>
      <c r="D26" s="135"/>
    </row>
    <row r="27" s="133" customFormat="1" ht="23" customHeight="1" spans="1:4">
      <c r="A27" s="140"/>
      <c r="B27" s="141"/>
      <c r="C27" s="134" t="s">
        <v>36</v>
      </c>
      <c r="D27" s="135">
        <v>1011.56</v>
      </c>
    </row>
    <row r="28" s="133" customFormat="1" ht="23" customHeight="1" spans="1:4">
      <c r="A28" s="140"/>
      <c r="B28" s="141"/>
      <c r="C28" s="134" t="s">
        <v>37</v>
      </c>
      <c r="D28" s="135"/>
    </row>
    <row r="29" s="133" customFormat="1" ht="23" customHeight="1" spans="1:4">
      <c r="A29" s="140"/>
      <c r="B29" s="141"/>
      <c r="C29" s="134" t="s">
        <v>38</v>
      </c>
      <c r="D29" s="135">
        <v>627</v>
      </c>
    </row>
    <row r="30" s="133" customFormat="1" ht="23" customHeight="1" spans="1:4">
      <c r="A30" s="140"/>
      <c r="B30" s="141"/>
      <c r="C30" s="134" t="s">
        <v>39</v>
      </c>
      <c r="D30" s="135">
        <v>2346</v>
      </c>
    </row>
    <row r="31" s="133" customFormat="1" ht="23" customHeight="1" spans="1:4">
      <c r="A31" s="134" t="s">
        <v>40</v>
      </c>
      <c r="B31" s="135">
        <f>B13+B12+B11+B10+B6</f>
        <v>77093.49</v>
      </c>
      <c r="C31" s="134" t="s">
        <v>41</v>
      </c>
      <c r="D31" s="135">
        <f>D6</f>
        <v>77093.49</v>
      </c>
    </row>
  </sheetData>
  <mergeCells count="3">
    <mergeCell ref="A2:D2"/>
    <mergeCell ref="A4:B4"/>
    <mergeCell ref="C4:D4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6"/>
  <sheetViews>
    <sheetView workbookViewId="0">
      <selection activeCell="K12" sqref="K12"/>
    </sheetView>
  </sheetViews>
  <sheetFormatPr defaultColWidth="9" defaultRowHeight="14.25" outlineLevelRow="5"/>
  <cols>
    <col min="1" max="25" width="5.875" style="30" customWidth="1"/>
    <col min="26" max="16384" width="9" style="30"/>
  </cols>
  <sheetData>
    <row r="1" s="30" customFormat="1" spans="1: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40"/>
    </row>
    <row r="2" s="30" customFormat="1" ht="22.5" spans="1:25">
      <c r="A2" s="32" t="s">
        <v>394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="30" customFormat="1" ht="27" customHeight="1" spans="1:25">
      <c r="A3" s="33" t="s">
        <v>1</v>
      </c>
      <c r="B3" s="33"/>
      <c r="C3" s="33"/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41" t="s">
        <v>2</v>
      </c>
    </row>
    <row r="4" s="30" customFormat="1" ht="103" customHeight="1" spans="1:25">
      <c r="A4" s="35" t="s">
        <v>44</v>
      </c>
      <c r="B4" s="35" t="s">
        <v>395</v>
      </c>
      <c r="C4" s="35" t="s">
        <v>396</v>
      </c>
      <c r="D4" s="35" t="s">
        <v>397</v>
      </c>
      <c r="E4" s="35" t="s">
        <v>398</v>
      </c>
      <c r="F4" s="35" t="s">
        <v>399</v>
      </c>
      <c r="G4" s="35" t="s">
        <v>400</v>
      </c>
      <c r="H4" s="35" t="s">
        <v>401</v>
      </c>
      <c r="I4" s="35" t="s">
        <v>402</v>
      </c>
      <c r="J4" s="35" t="s">
        <v>403</v>
      </c>
      <c r="K4" s="35" t="s">
        <v>404</v>
      </c>
      <c r="L4" s="35" t="s">
        <v>405</v>
      </c>
      <c r="M4" s="35" t="s">
        <v>406</v>
      </c>
      <c r="N4" s="35" t="s">
        <v>407</v>
      </c>
      <c r="O4" s="35" t="s">
        <v>408</v>
      </c>
      <c r="P4" s="35" t="s">
        <v>409</v>
      </c>
      <c r="Q4" s="35" t="s">
        <v>410</v>
      </c>
      <c r="R4" s="35" t="s">
        <v>411</v>
      </c>
      <c r="S4" s="35" t="s">
        <v>412</v>
      </c>
      <c r="T4" s="35" t="s">
        <v>413</v>
      </c>
      <c r="U4" s="35" t="s">
        <v>414</v>
      </c>
      <c r="V4" s="35" t="s">
        <v>415</v>
      </c>
      <c r="W4" s="35" t="s">
        <v>416</v>
      </c>
      <c r="X4" s="35" t="s">
        <v>417</v>
      </c>
      <c r="Y4" s="35" t="s">
        <v>418</v>
      </c>
    </row>
    <row r="5" s="30" customFormat="1" ht="37" customHeight="1" spans="1:25">
      <c r="A5" s="36">
        <f>SUM(B5:Y5)</f>
        <v>785.14</v>
      </c>
      <c r="B5" s="37">
        <v>200</v>
      </c>
      <c r="C5" s="37">
        <v>70</v>
      </c>
      <c r="D5" s="37">
        <v>2</v>
      </c>
      <c r="E5" s="37"/>
      <c r="F5" s="37">
        <v>2</v>
      </c>
      <c r="G5" s="37">
        <v>10</v>
      </c>
      <c r="H5" s="37"/>
      <c r="I5" s="37">
        <v>2</v>
      </c>
      <c r="J5" s="37">
        <v>102.8</v>
      </c>
      <c r="K5" s="37">
        <v>10</v>
      </c>
      <c r="L5" s="37">
        <v>30</v>
      </c>
      <c r="M5" s="37">
        <v>20</v>
      </c>
      <c r="N5" s="37">
        <v>20</v>
      </c>
      <c r="O5" s="37">
        <v>49.84</v>
      </c>
      <c r="P5" s="37">
        <v>10</v>
      </c>
      <c r="Q5" s="37">
        <v>25</v>
      </c>
      <c r="R5" s="37">
        <v>30</v>
      </c>
      <c r="S5" s="37"/>
      <c r="T5" s="37">
        <v>1.5</v>
      </c>
      <c r="U5" s="37">
        <v>120</v>
      </c>
      <c r="V5" s="37"/>
      <c r="W5" s="37">
        <v>80</v>
      </c>
      <c r="X5" s="37"/>
      <c r="Y5" s="37"/>
    </row>
    <row r="6" s="30" customFormat="1" ht="29" customHeight="1" spans="1:25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</sheetData>
  <mergeCells count="2">
    <mergeCell ref="A2:Y2"/>
    <mergeCell ref="A3:E3"/>
  </mergeCells>
  <printOptions horizontalCentered="1"/>
  <pageMargins left="0" right="0" top="0.60625" bottom="0.2125" header="0.5" footer="0.5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E20" sqref="E20:E21"/>
    </sheetView>
  </sheetViews>
  <sheetFormatPr defaultColWidth="9" defaultRowHeight="14.25"/>
  <cols>
    <col min="1" max="1" width="7.375" style="1" customWidth="1"/>
    <col min="2" max="2" width="5.125" style="1" customWidth="1"/>
    <col min="3" max="3" width="9" style="1"/>
    <col min="4" max="4" width="10.25" style="1" customWidth="1"/>
    <col min="5" max="6" width="9" style="1"/>
    <col min="7" max="7" width="11.875" style="1" customWidth="1"/>
    <col min="8" max="16384" width="9" style="1"/>
  </cols>
  <sheetData>
    <row r="1" s="1" customFormat="1" ht="22" customHeight="1" spans="9:9">
      <c r="I1" s="23"/>
    </row>
    <row r="2" s="2" customFormat="1" ht="36" customHeight="1" spans="1:9">
      <c r="A2" s="5" t="s">
        <v>419</v>
      </c>
      <c r="B2" s="5"/>
      <c r="C2" s="5"/>
      <c r="D2" s="5"/>
      <c r="E2" s="5"/>
      <c r="F2" s="5"/>
      <c r="G2" s="5"/>
      <c r="H2" s="5"/>
      <c r="I2" s="5"/>
    </row>
    <row r="3" s="3" customFormat="1" ht="26.25" customHeight="1" spans="1:9">
      <c r="A3" s="6" t="s">
        <v>420</v>
      </c>
      <c r="B3" s="6"/>
      <c r="C3" s="6"/>
      <c r="D3" s="6"/>
      <c r="E3" s="6"/>
      <c r="F3" s="7"/>
      <c r="G3" s="7"/>
      <c r="H3" s="7"/>
      <c r="I3" s="7"/>
    </row>
    <row r="4" s="4" customFormat="1" ht="26.25" customHeight="1" spans="1:9">
      <c r="A4" s="8" t="s">
        <v>421</v>
      </c>
      <c r="B4" s="9"/>
      <c r="C4" s="10" t="s">
        <v>302</v>
      </c>
      <c r="D4" s="10"/>
      <c r="E4" s="10" t="s">
        <v>1</v>
      </c>
      <c r="F4" s="10"/>
      <c r="G4" s="10"/>
      <c r="H4" s="10"/>
      <c r="I4" s="24"/>
    </row>
    <row r="5" s="4" customFormat="1" ht="26.25" customHeight="1" spans="1:9">
      <c r="A5" s="11"/>
      <c r="B5" s="12"/>
      <c r="C5" s="13" t="s">
        <v>422</v>
      </c>
      <c r="D5" s="13"/>
      <c r="E5" s="13"/>
      <c r="F5" s="14"/>
      <c r="G5" s="14"/>
      <c r="H5" s="14"/>
      <c r="I5" s="25"/>
    </row>
    <row r="6" s="1" customFormat="1" ht="26.25" customHeight="1" spans="1:9">
      <c r="A6" s="11"/>
      <c r="B6" s="12"/>
      <c r="C6" s="15" t="s">
        <v>423</v>
      </c>
      <c r="D6" s="13"/>
      <c r="E6" s="13" t="s">
        <v>424</v>
      </c>
      <c r="F6" s="13"/>
      <c r="G6" s="13" t="s">
        <v>425</v>
      </c>
      <c r="H6" s="13">
        <v>5486064</v>
      </c>
      <c r="I6" s="26"/>
    </row>
    <row r="7" s="1" customFormat="1" ht="26.25" customHeight="1" spans="1:9">
      <c r="A7" s="11"/>
      <c r="B7" s="12"/>
      <c r="C7" s="13" t="s">
        <v>426</v>
      </c>
      <c r="D7" s="13"/>
      <c r="E7" s="13"/>
      <c r="F7" s="13"/>
      <c r="G7" s="13" t="s">
        <v>427</v>
      </c>
      <c r="H7" s="13"/>
      <c r="I7" s="26"/>
    </row>
    <row r="8" s="1" customFormat="1" ht="134" customHeight="1" spans="1:9">
      <c r="A8" s="11"/>
      <c r="B8" s="12"/>
      <c r="C8" s="13" t="s">
        <v>428</v>
      </c>
      <c r="D8" s="13"/>
      <c r="E8" s="16" t="s">
        <v>429</v>
      </c>
      <c r="F8" s="17"/>
      <c r="G8" s="17"/>
      <c r="H8" s="17"/>
      <c r="I8" s="27"/>
    </row>
    <row r="9" s="1" customFormat="1" ht="26.25" customHeight="1" spans="1:9">
      <c r="A9" s="11"/>
      <c r="B9" s="12"/>
      <c r="C9" s="13" t="s">
        <v>430</v>
      </c>
      <c r="D9" s="13"/>
      <c r="E9" s="13"/>
      <c r="F9" s="13"/>
      <c r="G9" s="13"/>
      <c r="H9" s="13"/>
      <c r="I9" s="26"/>
    </row>
    <row r="10" s="1" customFormat="1" ht="26.25" customHeight="1" spans="1:9">
      <c r="A10" s="11"/>
      <c r="B10" s="12"/>
      <c r="C10" s="13" t="s">
        <v>431</v>
      </c>
      <c r="D10" s="13"/>
      <c r="E10" s="13" t="s">
        <v>432</v>
      </c>
      <c r="F10" s="13"/>
      <c r="G10" s="13" t="s">
        <v>433</v>
      </c>
      <c r="H10" s="13" t="s">
        <v>434</v>
      </c>
      <c r="I10" s="26"/>
    </row>
    <row r="11" s="1" customFormat="1" ht="26.25" customHeight="1" spans="1:9">
      <c r="A11" s="11"/>
      <c r="B11" s="12"/>
      <c r="C11" s="13">
        <v>77093.49</v>
      </c>
      <c r="D11" s="13"/>
      <c r="E11" s="13">
        <v>77093.49</v>
      </c>
      <c r="F11" s="13"/>
      <c r="G11" s="13"/>
      <c r="H11" s="13"/>
      <c r="I11" s="26"/>
    </row>
    <row r="12" s="1" customFormat="1" ht="26.25" customHeight="1" spans="1:9">
      <c r="A12" s="11"/>
      <c r="B12" s="12"/>
      <c r="C12" s="13" t="s">
        <v>435</v>
      </c>
      <c r="D12" s="13"/>
      <c r="E12" s="13"/>
      <c r="F12" s="13"/>
      <c r="G12" s="13"/>
      <c r="H12" s="13"/>
      <c r="I12" s="26"/>
    </row>
    <row r="13" s="1" customFormat="1" ht="26.25" customHeight="1" spans="1:9">
      <c r="A13" s="11"/>
      <c r="B13" s="12"/>
      <c r="C13" s="13" t="s">
        <v>436</v>
      </c>
      <c r="D13" s="13"/>
      <c r="E13" s="13" t="s">
        <v>177</v>
      </c>
      <c r="F13" s="13"/>
      <c r="G13" s="13" t="s">
        <v>178</v>
      </c>
      <c r="H13" s="13"/>
      <c r="I13" s="26"/>
    </row>
    <row r="14" s="1" customFormat="1" ht="26.25" customHeight="1" spans="1:9">
      <c r="A14" s="11"/>
      <c r="B14" s="12"/>
      <c r="C14" s="13">
        <f>E14+G14</f>
        <v>77093.49</v>
      </c>
      <c r="D14" s="13"/>
      <c r="E14" s="18">
        <f>978.64+4104.85</f>
        <v>5083.49</v>
      </c>
      <c r="F14" s="18"/>
      <c r="G14" s="13">
        <v>72010</v>
      </c>
      <c r="H14" s="13"/>
      <c r="I14" s="26"/>
    </row>
    <row r="15" s="1" customFormat="1" ht="26.25" customHeight="1" spans="1:9">
      <c r="A15" s="11"/>
      <c r="B15" s="12"/>
      <c r="C15" s="13" t="s">
        <v>437</v>
      </c>
      <c r="D15" s="13"/>
      <c r="E15" s="13" t="s">
        <v>438</v>
      </c>
      <c r="F15" s="13"/>
      <c r="G15" s="13"/>
      <c r="H15" s="13"/>
      <c r="I15" s="26"/>
    </row>
    <row r="16" s="1" customFormat="1" ht="33.75" customHeight="1" spans="1:9">
      <c r="A16" s="11"/>
      <c r="B16" s="12"/>
      <c r="C16" s="13" t="s">
        <v>296</v>
      </c>
      <c r="D16" s="13"/>
      <c r="E16" s="13" t="s">
        <v>439</v>
      </c>
      <c r="F16" s="13"/>
      <c r="G16" s="13" t="s">
        <v>440</v>
      </c>
      <c r="H16" s="13"/>
      <c r="I16" s="26" t="s">
        <v>44</v>
      </c>
    </row>
    <row r="17" s="1" customFormat="1" ht="26.25" customHeight="1" spans="1:9">
      <c r="A17" s="19"/>
      <c r="B17" s="20"/>
      <c r="C17" s="21">
        <v>10</v>
      </c>
      <c r="D17" s="21"/>
      <c r="E17" s="21">
        <v>1.5</v>
      </c>
      <c r="F17" s="21"/>
      <c r="G17" s="21">
        <v>10</v>
      </c>
      <c r="H17" s="21"/>
      <c r="I17" s="28">
        <f>G17+E17+C17</f>
        <v>21.5</v>
      </c>
    </row>
    <row r="18" s="1" customFormat="1" ht="57" customHeight="1" spans="1:9">
      <c r="A18" s="12" t="s">
        <v>441</v>
      </c>
      <c r="B18" s="12"/>
      <c r="C18" s="22" t="s">
        <v>442</v>
      </c>
      <c r="D18" s="22"/>
      <c r="E18" s="22"/>
      <c r="F18" s="22"/>
      <c r="G18" s="22"/>
      <c r="H18" s="22"/>
      <c r="I18" s="29"/>
    </row>
  </sheetData>
  <mergeCells count="39">
    <mergeCell ref="A2:I2"/>
    <mergeCell ref="A3:E3"/>
    <mergeCell ref="C4:D4"/>
    <mergeCell ref="E4:I4"/>
    <mergeCell ref="C5:D5"/>
    <mergeCell ref="E5:I5"/>
    <mergeCell ref="C6:D6"/>
    <mergeCell ref="E6:F6"/>
    <mergeCell ref="H6:I6"/>
    <mergeCell ref="C7:D7"/>
    <mergeCell ref="E7:F7"/>
    <mergeCell ref="H7:I7"/>
    <mergeCell ref="C8:D8"/>
    <mergeCell ref="E8:I8"/>
    <mergeCell ref="C9:I9"/>
    <mergeCell ref="C10:D10"/>
    <mergeCell ref="E10:F10"/>
    <mergeCell ref="H10:I10"/>
    <mergeCell ref="C11:D11"/>
    <mergeCell ref="E11:F11"/>
    <mergeCell ref="H11:I11"/>
    <mergeCell ref="C12:I12"/>
    <mergeCell ref="C13:D13"/>
    <mergeCell ref="E13:F13"/>
    <mergeCell ref="G13:I13"/>
    <mergeCell ref="C14:D14"/>
    <mergeCell ref="E14:F14"/>
    <mergeCell ref="G14:I14"/>
    <mergeCell ref="C15:D15"/>
    <mergeCell ref="E15:I15"/>
    <mergeCell ref="C16:D16"/>
    <mergeCell ref="E16:F16"/>
    <mergeCell ref="G16:H16"/>
    <mergeCell ref="C17:D17"/>
    <mergeCell ref="E17:F17"/>
    <mergeCell ref="G17:H17"/>
    <mergeCell ref="A18:B18"/>
    <mergeCell ref="C18:I18"/>
    <mergeCell ref="A4:B17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0"/>
  <sheetViews>
    <sheetView topLeftCell="E52" workbookViewId="0">
      <selection activeCell="H7" sqref="H7"/>
    </sheetView>
  </sheetViews>
  <sheetFormatPr defaultColWidth="9" defaultRowHeight="14.25"/>
  <cols>
    <col min="1" max="3" width="7.125" style="30" customWidth="1"/>
    <col min="4" max="4" width="29.125" style="30" customWidth="1"/>
    <col min="5" max="5" width="12.75" style="30" customWidth="1"/>
    <col min="6" max="8" width="11.625" style="30" customWidth="1"/>
    <col min="9" max="13" width="8.5" style="30" customWidth="1"/>
    <col min="14" max="16384" width="9" style="30"/>
  </cols>
  <sheetData>
    <row r="1" s="30" customFormat="1" ht="12.75" customHeight="1" spans="13:13">
      <c r="M1" s="72"/>
    </row>
    <row r="2" s="30" customFormat="1" ht="22.5" customHeight="1" spans="1:13">
      <c r="A2" s="82" t="s">
        <v>42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="30" customFormat="1" ht="18" customHeight="1" spans="1:13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41" t="s">
        <v>2</v>
      </c>
    </row>
    <row r="4" s="30" customFormat="1" ht="24" customHeight="1" spans="1:13">
      <c r="A4" s="76" t="s">
        <v>43</v>
      </c>
      <c r="B4" s="76"/>
      <c r="C4" s="76"/>
      <c r="D4" s="76"/>
      <c r="E4" s="88" t="s">
        <v>44</v>
      </c>
      <c r="F4" s="110" t="s">
        <v>45</v>
      </c>
      <c r="G4" s="110"/>
      <c r="H4" s="110"/>
      <c r="I4" s="110"/>
      <c r="J4" s="110" t="s">
        <v>46</v>
      </c>
      <c r="K4" s="110" t="s">
        <v>47</v>
      </c>
      <c r="L4" s="110" t="s">
        <v>48</v>
      </c>
      <c r="M4" s="110" t="s">
        <v>49</v>
      </c>
    </row>
    <row r="5" s="30" customFormat="1" ht="38.25" customHeight="1" spans="1:13">
      <c r="A5" s="110" t="s">
        <v>50</v>
      </c>
      <c r="B5" s="110"/>
      <c r="C5" s="110"/>
      <c r="D5" s="110" t="s">
        <v>51</v>
      </c>
      <c r="E5" s="92"/>
      <c r="F5" s="110" t="s">
        <v>52</v>
      </c>
      <c r="G5" s="110" t="s">
        <v>53</v>
      </c>
      <c r="H5" s="110" t="s">
        <v>54</v>
      </c>
      <c r="I5" s="110" t="s">
        <v>55</v>
      </c>
      <c r="J5" s="110"/>
      <c r="K5" s="110"/>
      <c r="L5" s="110"/>
      <c r="M5" s="110"/>
    </row>
    <row r="6" s="30" customFormat="1" ht="23" customHeight="1" spans="1:13">
      <c r="A6" s="111" t="s">
        <v>56</v>
      </c>
      <c r="B6" s="111" t="s">
        <v>57</v>
      </c>
      <c r="C6" s="111" t="s">
        <v>58</v>
      </c>
      <c r="D6" s="77" t="s">
        <v>59</v>
      </c>
      <c r="E6" s="112">
        <f>4609.39-0.27</f>
        <v>4609.12</v>
      </c>
      <c r="F6" s="130">
        <f t="shared" ref="F6:F69" si="0">G6</f>
        <v>4609.12</v>
      </c>
      <c r="G6" s="112">
        <f t="shared" ref="G6:G69" si="1">E6</f>
        <v>4609.12</v>
      </c>
      <c r="H6" s="110"/>
      <c r="I6" s="110"/>
      <c r="J6" s="110"/>
      <c r="K6" s="110"/>
      <c r="L6" s="110"/>
      <c r="M6" s="110"/>
    </row>
    <row r="7" s="30" customFormat="1" ht="23" customHeight="1" spans="1:13">
      <c r="A7" s="111" t="s">
        <v>56</v>
      </c>
      <c r="B7" s="111" t="s">
        <v>57</v>
      </c>
      <c r="C7" s="111" t="s">
        <v>60</v>
      </c>
      <c r="D7" s="78" t="s">
        <v>61</v>
      </c>
      <c r="E7" s="112">
        <v>4157</v>
      </c>
      <c r="F7" s="130">
        <f t="shared" si="0"/>
        <v>4157</v>
      </c>
      <c r="G7" s="112">
        <f t="shared" si="1"/>
        <v>4157</v>
      </c>
      <c r="H7" s="130"/>
      <c r="I7" s="130"/>
      <c r="J7" s="130"/>
      <c r="K7" s="130"/>
      <c r="L7" s="130"/>
      <c r="M7" s="130"/>
    </row>
    <row r="8" s="30" customFormat="1" ht="23" customHeight="1" spans="1:13">
      <c r="A8" s="113" t="s">
        <v>56</v>
      </c>
      <c r="B8" s="113" t="s">
        <v>57</v>
      </c>
      <c r="C8" s="113" t="s">
        <v>62</v>
      </c>
      <c r="D8" s="77" t="s">
        <v>63</v>
      </c>
      <c r="E8" s="112">
        <v>6.5</v>
      </c>
      <c r="F8" s="130">
        <f t="shared" si="0"/>
        <v>6.5</v>
      </c>
      <c r="G8" s="112">
        <f t="shared" si="1"/>
        <v>6.5</v>
      </c>
      <c r="H8" s="130"/>
      <c r="I8" s="130"/>
      <c r="J8" s="130"/>
      <c r="K8" s="130"/>
      <c r="L8" s="130"/>
      <c r="M8" s="130"/>
    </row>
    <row r="9" s="30" customFormat="1" ht="23" customHeight="1" spans="1:13">
      <c r="A9" s="111" t="s">
        <v>56</v>
      </c>
      <c r="B9" s="111" t="s">
        <v>57</v>
      </c>
      <c r="C9" s="111" t="s">
        <v>64</v>
      </c>
      <c r="D9" s="78" t="s">
        <v>65</v>
      </c>
      <c r="E9" s="112">
        <v>320</v>
      </c>
      <c r="F9" s="130">
        <f t="shared" si="0"/>
        <v>320</v>
      </c>
      <c r="G9" s="112">
        <f t="shared" si="1"/>
        <v>320</v>
      </c>
      <c r="H9" s="130"/>
      <c r="I9" s="130"/>
      <c r="J9" s="130"/>
      <c r="K9" s="130"/>
      <c r="L9" s="130"/>
      <c r="M9" s="130"/>
    </row>
    <row r="10" s="30" customFormat="1" ht="23" customHeight="1" spans="1:13">
      <c r="A10" s="111" t="s">
        <v>56</v>
      </c>
      <c r="B10" s="111" t="s">
        <v>66</v>
      </c>
      <c r="C10" s="111" t="s">
        <v>67</v>
      </c>
      <c r="D10" s="78" t="s">
        <v>68</v>
      </c>
      <c r="E10" s="112">
        <v>411</v>
      </c>
      <c r="F10" s="130">
        <f t="shared" si="0"/>
        <v>411</v>
      </c>
      <c r="G10" s="112">
        <f t="shared" si="1"/>
        <v>411</v>
      </c>
      <c r="H10" s="130"/>
      <c r="I10" s="130"/>
      <c r="J10" s="130"/>
      <c r="K10" s="130"/>
      <c r="L10" s="130"/>
      <c r="M10" s="130"/>
    </row>
    <row r="11" s="30" customFormat="1" ht="23" customHeight="1" spans="1:13">
      <c r="A11" s="111" t="s">
        <v>56</v>
      </c>
      <c r="B11" s="111" t="s">
        <v>69</v>
      </c>
      <c r="C11" s="111" t="s">
        <v>67</v>
      </c>
      <c r="D11" s="78" t="s">
        <v>70</v>
      </c>
      <c r="E11" s="112">
        <v>100</v>
      </c>
      <c r="F11" s="130">
        <f t="shared" si="0"/>
        <v>100</v>
      </c>
      <c r="G11" s="112">
        <f t="shared" si="1"/>
        <v>100</v>
      </c>
      <c r="H11" s="130"/>
      <c r="I11" s="130"/>
      <c r="J11" s="130"/>
      <c r="K11" s="130"/>
      <c r="L11" s="130"/>
      <c r="M11" s="130"/>
    </row>
    <row r="12" s="30" customFormat="1" ht="23" customHeight="1" spans="1:13">
      <c r="A12" s="111" t="s">
        <v>56</v>
      </c>
      <c r="B12" s="111" t="s">
        <v>62</v>
      </c>
      <c r="C12" s="111" t="s">
        <v>60</v>
      </c>
      <c r="D12" s="78" t="s">
        <v>61</v>
      </c>
      <c r="E12" s="112">
        <v>112</v>
      </c>
      <c r="F12" s="130">
        <f t="shared" si="0"/>
        <v>112</v>
      </c>
      <c r="G12" s="112">
        <f t="shared" si="1"/>
        <v>112</v>
      </c>
      <c r="H12" s="130"/>
      <c r="I12" s="130"/>
      <c r="J12" s="130"/>
      <c r="K12" s="130"/>
      <c r="L12" s="130"/>
      <c r="M12" s="130"/>
    </row>
    <row r="13" s="30" customFormat="1" ht="23" customHeight="1" spans="1:13">
      <c r="A13" s="111" t="s">
        <v>56</v>
      </c>
      <c r="B13" s="111" t="s">
        <v>62</v>
      </c>
      <c r="C13" s="111" t="s">
        <v>69</v>
      </c>
      <c r="D13" s="78" t="s">
        <v>71</v>
      </c>
      <c r="E13" s="112">
        <v>37</v>
      </c>
      <c r="F13" s="130">
        <f t="shared" si="0"/>
        <v>37</v>
      </c>
      <c r="G13" s="112">
        <f t="shared" si="1"/>
        <v>37</v>
      </c>
      <c r="H13" s="130"/>
      <c r="I13" s="130"/>
      <c r="J13" s="130"/>
      <c r="K13" s="130"/>
      <c r="L13" s="130"/>
      <c r="M13" s="130"/>
    </row>
    <row r="14" s="30" customFormat="1" ht="23" customHeight="1" spans="1:13">
      <c r="A14" s="111" t="s">
        <v>56</v>
      </c>
      <c r="B14" s="111" t="s">
        <v>72</v>
      </c>
      <c r="C14" s="111" t="s">
        <v>60</v>
      </c>
      <c r="D14" s="78" t="s">
        <v>61</v>
      </c>
      <c r="E14" s="112">
        <v>1500</v>
      </c>
      <c r="F14" s="130">
        <f t="shared" si="0"/>
        <v>1500</v>
      </c>
      <c r="G14" s="112">
        <f t="shared" si="1"/>
        <v>1500</v>
      </c>
      <c r="H14" s="130"/>
      <c r="I14" s="130"/>
      <c r="J14" s="130"/>
      <c r="K14" s="130"/>
      <c r="L14" s="130"/>
      <c r="M14" s="130"/>
    </row>
    <row r="15" s="30" customFormat="1" ht="23" customHeight="1" spans="1:13">
      <c r="A15" s="111" t="s">
        <v>56</v>
      </c>
      <c r="B15" s="111" t="s">
        <v>64</v>
      </c>
      <c r="C15" s="111" t="s">
        <v>66</v>
      </c>
      <c r="D15" s="78" t="s">
        <v>73</v>
      </c>
      <c r="E15" s="112">
        <v>100</v>
      </c>
      <c r="F15" s="130">
        <f t="shared" si="0"/>
        <v>100</v>
      </c>
      <c r="G15" s="112">
        <f t="shared" si="1"/>
        <v>100</v>
      </c>
      <c r="H15" s="130"/>
      <c r="I15" s="130"/>
      <c r="J15" s="130"/>
      <c r="K15" s="130"/>
      <c r="L15" s="130"/>
      <c r="M15" s="130"/>
    </row>
    <row r="16" s="30" customFormat="1" ht="23" customHeight="1" spans="1:13">
      <c r="A16" s="111" t="s">
        <v>56</v>
      </c>
      <c r="B16" s="111" t="s">
        <v>74</v>
      </c>
      <c r="C16" s="111" t="s">
        <v>60</v>
      </c>
      <c r="D16" s="78" t="s">
        <v>61</v>
      </c>
      <c r="E16" s="112">
        <v>5</v>
      </c>
      <c r="F16" s="130">
        <f t="shared" si="0"/>
        <v>5</v>
      </c>
      <c r="G16" s="112">
        <f t="shared" si="1"/>
        <v>5</v>
      </c>
      <c r="H16" s="110"/>
      <c r="I16" s="110"/>
      <c r="J16" s="110"/>
      <c r="K16" s="110"/>
      <c r="L16" s="110"/>
      <c r="M16" s="110"/>
    </row>
    <row r="17" s="30" customFormat="1" ht="23" customHeight="1" spans="1:13">
      <c r="A17" s="111" t="s">
        <v>56</v>
      </c>
      <c r="B17" s="111" t="s">
        <v>74</v>
      </c>
      <c r="C17" s="111" t="s">
        <v>66</v>
      </c>
      <c r="D17" s="78" t="s">
        <v>75</v>
      </c>
      <c r="E17" s="112">
        <v>15</v>
      </c>
      <c r="F17" s="130">
        <f t="shared" si="0"/>
        <v>15</v>
      </c>
      <c r="G17" s="112">
        <f t="shared" si="1"/>
        <v>15</v>
      </c>
      <c r="H17" s="130"/>
      <c r="I17" s="130"/>
      <c r="J17" s="130"/>
      <c r="K17" s="130"/>
      <c r="L17" s="130"/>
      <c r="M17" s="130"/>
    </row>
    <row r="18" s="30" customFormat="1" ht="23" customHeight="1" spans="1:13">
      <c r="A18" s="111" t="s">
        <v>56</v>
      </c>
      <c r="B18" s="111" t="s">
        <v>74</v>
      </c>
      <c r="C18" s="111" t="s">
        <v>67</v>
      </c>
      <c r="D18" s="78" t="s">
        <v>76</v>
      </c>
      <c r="E18" s="112">
        <v>40</v>
      </c>
      <c r="F18" s="130">
        <f t="shared" si="0"/>
        <v>40</v>
      </c>
      <c r="G18" s="112">
        <f t="shared" si="1"/>
        <v>40</v>
      </c>
      <c r="H18" s="130"/>
      <c r="I18" s="130"/>
      <c r="J18" s="130"/>
      <c r="K18" s="130"/>
      <c r="L18" s="130"/>
      <c r="M18" s="130"/>
    </row>
    <row r="19" s="30" customFormat="1" ht="23" customHeight="1" spans="1:13">
      <c r="A19" s="111" t="s">
        <v>56</v>
      </c>
      <c r="B19" s="111" t="s">
        <v>77</v>
      </c>
      <c r="C19" s="111" t="s">
        <v>64</v>
      </c>
      <c r="D19" s="78" t="s">
        <v>78</v>
      </c>
      <c r="E19" s="112">
        <v>580</v>
      </c>
      <c r="F19" s="130">
        <f t="shared" si="0"/>
        <v>580</v>
      </c>
      <c r="G19" s="112">
        <f t="shared" si="1"/>
        <v>580</v>
      </c>
      <c r="H19" s="130"/>
      <c r="I19" s="130"/>
      <c r="J19" s="130"/>
      <c r="K19" s="130"/>
      <c r="L19" s="130"/>
      <c r="M19" s="130"/>
    </row>
    <row r="20" s="30" customFormat="1" ht="23" customHeight="1" spans="1:13">
      <c r="A20" s="111" t="s">
        <v>56</v>
      </c>
      <c r="B20" s="111" t="s">
        <v>79</v>
      </c>
      <c r="C20" s="111" t="s">
        <v>66</v>
      </c>
      <c r="D20" s="78" t="s">
        <v>80</v>
      </c>
      <c r="E20" s="112">
        <v>2</v>
      </c>
      <c r="F20" s="130">
        <f t="shared" si="0"/>
        <v>2</v>
      </c>
      <c r="G20" s="112">
        <f t="shared" si="1"/>
        <v>2</v>
      </c>
      <c r="H20" s="130"/>
      <c r="I20" s="130"/>
      <c r="J20" s="130"/>
      <c r="K20" s="130"/>
      <c r="L20" s="130"/>
      <c r="M20" s="130"/>
    </row>
    <row r="21" s="30" customFormat="1" ht="23" customHeight="1" spans="1:13">
      <c r="A21" s="111" t="s">
        <v>56</v>
      </c>
      <c r="B21" s="111" t="s">
        <v>81</v>
      </c>
      <c r="C21" s="111" t="s">
        <v>62</v>
      </c>
      <c r="D21" s="78" t="s">
        <v>82</v>
      </c>
      <c r="E21" s="112">
        <v>50</v>
      </c>
      <c r="F21" s="130">
        <f t="shared" si="0"/>
        <v>50</v>
      </c>
      <c r="G21" s="112">
        <f t="shared" si="1"/>
        <v>50</v>
      </c>
      <c r="H21" s="130"/>
      <c r="I21" s="130"/>
      <c r="J21" s="130"/>
      <c r="K21" s="130"/>
      <c r="L21" s="130"/>
      <c r="M21" s="130"/>
    </row>
    <row r="22" s="30" customFormat="1" ht="23" customHeight="1" spans="1:13">
      <c r="A22" s="111" t="s">
        <v>56</v>
      </c>
      <c r="B22" s="111" t="s">
        <v>81</v>
      </c>
      <c r="C22" s="111" t="s">
        <v>67</v>
      </c>
      <c r="D22" s="78" t="s">
        <v>83</v>
      </c>
      <c r="E22" s="112">
        <v>10</v>
      </c>
      <c r="F22" s="130">
        <f t="shared" si="0"/>
        <v>10</v>
      </c>
      <c r="G22" s="112">
        <f t="shared" si="1"/>
        <v>10</v>
      </c>
      <c r="H22" s="130"/>
      <c r="I22" s="130"/>
      <c r="J22" s="130"/>
      <c r="K22" s="130"/>
      <c r="L22" s="130"/>
      <c r="M22" s="130"/>
    </row>
    <row r="23" s="30" customFormat="1" ht="23" customHeight="1" spans="1:13">
      <c r="A23" s="111" t="s">
        <v>56</v>
      </c>
      <c r="B23" s="111" t="s">
        <v>84</v>
      </c>
      <c r="C23" s="111" t="s">
        <v>67</v>
      </c>
      <c r="D23" s="78" t="s">
        <v>85</v>
      </c>
      <c r="E23" s="112">
        <v>120</v>
      </c>
      <c r="F23" s="130">
        <f t="shared" si="0"/>
        <v>120</v>
      </c>
      <c r="G23" s="112">
        <f t="shared" si="1"/>
        <v>120</v>
      </c>
      <c r="H23" s="130"/>
      <c r="I23" s="130"/>
      <c r="J23" s="130"/>
      <c r="K23" s="130"/>
      <c r="L23" s="130"/>
      <c r="M23" s="130"/>
    </row>
    <row r="24" s="30" customFormat="1" ht="23" customHeight="1" spans="1:13">
      <c r="A24" s="111" t="s">
        <v>56</v>
      </c>
      <c r="B24" s="111" t="s">
        <v>86</v>
      </c>
      <c r="C24" s="111" t="s">
        <v>67</v>
      </c>
      <c r="D24" s="78" t="s">
        <v>87</v>
      </c>
      <c r="E24" s="112">
        <v>150</v>
      </c>
      <c r="F24" s="130">
        <f t="shared" si="0"/>
        <v>150</v>
      </c>
      <c r="G24" s="112">
        <f t="shared" si="1"/>
        <v>150</v>
      </c>
      <c r="H24" s="130"/>
      <c r="I24" s="130"/>
      <c r="J24" s="130"/>
      <c r="K24" s="130"/>
      <c r="L24" s="130"/>
      <c r="M24" s="130"/>
    </row>
    <row r="25" s="30" customFormat="1" ht="23" customHeight="1" spans="1:13">
      <c r="A25" s="111" t="s">
        <v>56</v>
      </c>
      <c r="B25" s="111" t="s">
        <v>88</v>
      </c>
      <c r="C25" s="111" t="s">
        <v>66</v>
      </c>
      <c r="D25" s="78" t="s">
        <v>89</v>
      </c>
      <c r="E25" s="112">
        <v>15</v>
      </c>
      <c r="F25" s="130">
        <f t="shared" si="0"/>
        <v>15</v>
      </c>
      <c r="G25" s="112">
        <f t="shared" si="1"/>
        <v>15</v>
      </c>
      <c r="H25" s="130"/>
      <c r="I25" s="130"/>
      <c r="J25" s="130"/>
      <c r="K25" s="130"/>
      <c r="L25" s="130"/>
      <c r="M25" s="130"/>
    </row>
    <row r="26" s="30" customFormat="1" ht="23" customHeight="1" spans="1:13">
      <c r="A26" s="113">
        <v>201</v>
      </c>
      <c r="B26" s="113" t="s">
        <v>90</v>
      </c>
      <c r="C26" s="113" t="s">
        <v>58</v>
      </c>
      <c r="D26" s="77" t="s">
        <v>59</v>
      </c>
      <c r="E26" s="112">
        <v>7.54</v>
      </c>
      <c r="F26" s="130">
        <f t="shared" si="0"/>
        <v>7.54</v>
      </c>
      <c r="G26" s="112">
        <f t="shared" si="1"/>
        <v>7.54</v>
      </c>
      <c r="H26" s="110"/>
      <c r="I26" s="110"/>
      <c r="J26" s="110"/>
      <c r="K26" s="110"/>
      <c r="L26" s="110"/>
      <c r="M26" s="110"/>
    </row>
    <row r="27" s="30" customFormat="1" ht="23" customHeight="1" spans="1:13">
      <c r="A27" s="113">
        <v>201</v>
      </c>
      <c r="B27" s="113">
        <v>38</v>
      </c>
      <c r="C27" s="113">
        <v>10</v>
      </c>
      <c r="D27" s="78" t="s">
        <v>91</v>
      </c>
      <c r="E27" s="112">
        <v>20</v>
      </c>
      <c r="F27" s="130">
        <f t="shared" si="0"/>
        <v>20</v>
      </c>
      <c r="G27" s="112">
        <f t="shared" si="1"/>
        <v>20</v>
      </c>
      <c r="H27" s="130"/>
      <c r="I27" s="130"/>
      <c r="J27" s="130"/>
      <c r="K27" s="130"/>
      <c r="L27" s="130"/>
      <c r="M27" s="130"/>
    </row>
    <row r="28" s="30" customFormat="1" ht="23" customHeight="1" spans="1:13">
      <c r="A28" s="113">
        <v>201</v>
      </c>
      <c r="B28" s="113">
        <v>38</v>
      </c>
      <c r="C28" s="113">
        <v>12</v>
      </c>
      <c r="D28" s="78" t="s">
        <v>92</v>
      </c>
      <c r="E28" s="112">
        <v>20</v>
      </c>
      <c r="F28" s="130">
        <f t="shared" si="0"/>
        <v>20</v>
      </c>
      <c r="G28" s="112">
        <f t="shared" si="1"/>
        <v>20</v>
      </c>
      <c r="H28" s="130"/>
      <c r="I28" s="130"/>
      <c r="J28" s="130"/>
      <c r="K28" s="130"/>
      <c r="L28" s="130"/>
      <c r="M28" s="130"/>
    </row>
    <row r="29" s="30" customFormat="1" ht="23" customHeight="1" spans="1:13">
      <c r="A29" s="113">
        <v>201</v>
      </c>
      <c r="B29" s="113">
        <v>38</v>
      </c>
      <c r="C29" s="113">
        <v>16</v>
      </c>
      <c r="D29" s="78" t="s">
        <v>93</v>
      </c>
      <c r="E29" s="112">
        <v>30</v>
      </c>
      <c r="F29" s="130">
        <f t="shared" si="0"/>
        <v>30</v>
      </c>
      <c r="G29" s="112">
        <f t="shared" si="1"/>
        <v>30</v>
      </c>
      <c r="H29" s="130"/>
      <c r="I29" s="130"/>
      <c r="J29" s="130"/>
      <c r="K29" s="130"/>
      <c r="L29" s="130"/>
      <c r="M29" s="130"/>
    </row>
    <row r="30" s="30" customFormat="1" ht="23" customHeight="1" spans="1:13">
      <c r="A30" s="113">
        <v>201</v>
      </c>
      <c r="B30" s="113">
        <v>38</v>
      </c>
      <c r="C30" s="113">
        <v>99</v>
      </c>
      <c r="D30" s="78" t="s">
        <v>94</v>
      </c>
      <c r="E30" s="112">
        <v>30</v>
      </c>
      <c r="F30" s="130">
        <f t="shared" si="0"/>
        <v>30</v>
      </c>
      <c r="G30" s="112">
        <f t="shared" si="1"/>
        <v>30</v>
      </c>
      <c r="H30" s="130"/>
      <c r="I30" s="130"/>
      <c r="J30" s="130"/>
      <c r="K30" s="130"/>
      <c r="L30" s="130"/>
      <c r="M30" s="130"/>
    </row>
    <row r="31" s="30" customFormat="1" ht="23" customHeight="1" spans="1:13">
      <c r="A31" s="113">
        <v>204</v>
      </c>
      <c r="B31" s="114" t="s">
        <v>60</v>
      </c>
      <c r="C31" s="113">
        <v>20</v>
      </c>
      <c r="D31" s="78" t="s">
        <v>95</v>
      </c>
      <c r="E31" s="112">
        <v>30</v>
      </c>
      <c r="F31" s="130">
        <f t="shared" si="0"/>
        <v>30</v>
      </c>
      <c r="G31" s="112">
        <f t="shared" si="1"/>
        <v>30</v>
      </c>
      <c r="H31" s="130"/>
      <c r="I31" s="130"/>
      <c r="J31" s="130"/>
      <c r="K31" s="130"/>
      <c r="L31" s="130"/>
      <c r="M31" s="130"/>
    </row>
    <row r="32" s="30" customFormat="1" ht="23" customHeight="1" spans="1:13">
      <c r="A32" s="113">
        <v>204</v>
      </c>
      <c r="B32" s="114" t="s">
        <v>62</v>
      </c>
      <c r="C32" s="114" t="s">
        <v>69</v>
      </c>
      <c r="D32" s="78" t="s">
        <v>96</v>
      </c>
      <c r="E32" s="112">
        <v>5</v>
      </c>
      <c r="F32" s="130">
        <f t="shared" si="0"/>
        <v>5</v>
      </c>
      <c r="G32" s="112">
        <f t="shared" si="1"/>
        <v>5</v>
      </c>
      <c r="H32" s="130"/>
      <c r="I32" s="130"/>
      <c r="J32" s="130"/>
      <c r="K32" s="130"/>
      <c r="L32" s="130"/>
      <c r="M32" s="130"/>
    </row>
    <row r="33" s="30" customFormat="1" ht="23" customHeight="1" spans="1:13">
      <c r="A33" s="113">
        <v>204</v>
      </c>
      <c r="B33" s="114" t="s">
        <v>62</v>
      </c>
      <c r="C33" s="113">
        <v>10</v>
      </c>
      <c r="D33" s="78" t="s">
        <v>97</v>
      </c>
      <c r="E33" s="112">
        <v>20</v>
      </c>
      <c r="F33" s="130">
        <f t="shared" si="0"/>
        <v>20</v>
      </c>
      <c r="G33" s="112">
        <f t="shared" si="1"/>
        <v>20</v>
      </c>
      <c r="H33" s="130"/>
      <c r="I33" s="130"/>
      <c r="J33" s="130"/>
      <c r="K33" s="130"/>
      <c r="L33" s="130"/>
      <c r="M33" s="130"/>
    </row>
    <row r="34" s="30" customFormat="1" ht="23" customHeight="1" spans="1:13">
      <c r="A34" s="113">
        <v>204</v>
      </c>
      <c r="B34" s="114" t="s">
        <v>64</v>
      </c>
      <c r="C34" s="113">
        <v>99</v>
      </c>
      <c r="D34" s="78" t="s">
        <v>98</v>
      </c>
      <c r="E34" s="112">
        <v>50</v>
      </c>
      <c r="F34" s="130">
        <f t="shared" si="0"/>
        <v>50</v>
      </c>
      <c r="G34" s="112">
        <f t="shared" si="1"/>
        <v>50</v>
      </c>
      <c r="H34" s="130"/>
      <c r="I34" s="130"/>
      <c r="J34" s="130"/>
      <c r="K34" s="130"/>
      <c r="L34" s="130"/>
      <c r="M34" s="130"/>
    </row>
    <row r="35" s="30" customFormat="1" ht="23" customHeight="1" spans="1:13">
      <c r="A35" s="113">
        <v>204</v>
      </c>
      <c r="B35" s="114" t="s">
        <v>67</v>
      </c>
      <c r="C35" s="113">
        <v>99</v>
      </c>
      <c r="D35" s="78" t="s">
        <v>99</v>
      </c>
      <c r="E35" s="112">
        <v>160</v>
      </c>
      <c r="F35" s="130">
        <f t="shared" si="0"/>
        <v>160</v>
      </c>
      <c r="G35" s="112">
        <f t="shared" si="1"/>
        <v>160</v>
      </c>
      <c r="H35" s="130"/>
      <c r="I35" s="130"/>
      <c r="J35" s="130"/>
      <c r="K35" s="130"/>
      <c r="L35" s="130"/>
      <c r="M35" s="130"/>
    </row>
    <row r="36" s="30" customFormat="1" ht="23" customHeight="1" spans="1:13">
      <c r="A36" s="113" t="s">
        <v>100</v>
      </c>
      <c r="B36" s="113" t="s">
        <v>69</v>
      </c>
      <c r="C36" s="113" t="s">
        <v>58</v>
      </c>
      <c r="D36" s="77" t="s">
        <v>101</v>
      </c>
      <c r="E36" s="112">
        <v>1.3</v>
      </c>
      <c r="F36" s="130">
        <f t="shared" si="0"/>
        <v>1.3</v>
      </c>
      <c r="G36" s="112">
        <f t="shared" si="1"/>
        <v>1.3</v>
      </c>
      <c r="H36" s="110"/>
      <c r="I36" s="110"/>
      <c r="J36" s="110"/>
      <c r="K36" s="110"/>
      <c r="L36" s="110"/>
      <c r="M36" s="110"/>
    </row>
    <row r="37" s="30" customFormat="1" ht="23" customHeight="1" spans="1:13">
      <c r="A37" s="113">
        <v>206</v>
      </c>
      <c r="B37" s="114" t="s">
        <v>67</v>
      </c>
      <c r="C37" s="113">
        <v>99</v>
      </c>
      <c r="D37" s="78" t="s">
        <v>102</v>
      </c>
      <c r="E37" s="112">
        <v>20000</v>
      </c>
      <c r="F37" s="130">
        <f t="shared" si="0"/>
        <v>20000</v>
      </c>
      <c r="G37" s="112">
        <f t="shared" si="1"/>
        <v>20000</v>
      </c>
      <c r="H37" s="130"/>
      <c r="I37" s="130"/>
      <c r="J37" s="130"/>
      <c r="K37" s="130"/>
      <c r="L37" s="130"/>
      <c r="M37" s="130"/>
    </row>
    <row r="38" s="30" customFormat="1" ht="23" customHeight="1" spans="1:13">
      <c r="A38" s="113">
        <v>207</v>
      </c>
      <c r="B38" s="114" t="s">
        <v>67</v>
      </c>
      <c r="C38" s="114" t="s">
        <v>60</v>
      </c>
      <c r="D38" s="78" t="s">
        <v>103</v>
      </c>
      <c r="E38" s="112">
        <v>150</v>
      </c>
      <c r="F38" s="130">
        <f t="shared" si="0"/>
        <v>150</v>
      </c>
      <c r="G38" s="112">
        <f t="shared" si="1"/>
        <v>150</v>
      </c>
      <c r="H38" s="130"/>
      <c r="I38" s="130"/>
      <c r="J38" s="130"/>
      <c r="K38" s="130"/>
      <c r="L38" s="130"/>
      <c r="M38" s="130"/>
    </row>
    <row r="39" s="30" customFormat="1" ht="23" customHeight="1" spans="1:13">
      <c r="A39" s="113">
        <v>208</v>
      </c>
      <c r="B39" s="114" t="s">
        <v>58</v>
      </c>
      <c r="C39" s="114" t="s">
        <v>69</v>
      </c>
      <c r="D39" s="78" t="s">
        <v>104</v>
      </c>
      <c r="E39" s="112">
        <v>30</v>
      </c>
      <c r="F39" s="130">
        <f t="shared" si="0"/>
        <v>30</v>
      </c>
      <c r="G39" s="112">
        <f t="shared" si="1"/>
        <v>30</v>
      </c>
      <c r="H39" s="130"/>
      <c r="I39" s="130"/>
      <c r="J39" s="130"/>
      <c r="K39" s="130"/>
      <c r="L39" s="130"/>
      <c r="M39" s="130"/>
    </row>
    <row r="40" s="30" customFormat="1" ht="23" customHeight="1" spans="1:13">
      <c r="A40" s="113">
        <v>208</v>
      </c>
      <c r="B40" s="114" t="s">
        <v>58</v>
      </c>
      <c r="C40" s="113">
        <v>16</v>
      </c>
      <c r="D40" s="78" t="s">
        <v>105</v>
      </c>
      <c r="E40" s="112">
        <v>50</v>
      </c>
      <c r="F40" s="130">
        <f t="shared" si="0"/>
        <v>50</v>
      </c>
      <c r="G40" s="112">
        <f t="shared" si="1"/>
        <v>50</v>
      </c>
      <c r="H40" s="130"/>
      <c r="I40" s="130"/>
      <c r="J40" s="130"/>
      <c r="K40" s="130"/>
      <c r="L40" s="130"/>
      <c r="M40" s="130"/>
    </row>
    <row r="41" s="30" customFormat="1" ht="23" customHeight="1" spans="1:13">
      <c r="A41" s="113">
        <v>208</v>
      </c>
      <c r="B41" s="114" t="s">
        <v>58</v>
      </c>
      <c r="C41" s="113">
        <v>99</v>
      </c>
      <c r="D41" s="78" t="s">
        <v>106</v>
      </c>
      <c r="E41" s="112">
        <v>150</v>
      </c>
      <c r="F41" s="130">
        <f t="shared" si="0"/>
        <v>150</v>
      </c>
      <c r="G41" s="112">
        <f t="shared" si="1"/>
        <v>150</v>
      </c>
      <c r="H41" s="130"/>
      <c r="I41" s="130"/>
      <c r="J41" s="130"/>
      <c r="K41" s="130"/>
      <c r="L41" s="130"/>
      <c r="M41" s="130"/>
    </row>
    <row r="42" s="30" customFormat="1" ht="23" customHeight="1" spans="1:13">
      <c r="A42" s="113">
        <v>208</v>
      </c>
      <c r="B42" s="114" t="s">
        <v>60</v>
      </c>
      <c r="C42" s="113">
        <v>99</v>
      </c>
      <c r="D42" s="78" t="s">
        <v>107</v>
      </c>
      <c r="E42" s="112">
        <v>190</v>
      </c>
      <c r="F42" s="130">
        <f t="shared" si="0"/>
        <v>190</v>
      </c>
      <c r="G42" s="112">
        <f t="shared" si="1"/>
        <v>190</v>
      </c>
      <c r="H42" s="130"/>
      <c r="I42" s="130"/>
      <c r="J42" s="130"/>
      <c r="K42" s="130"/>
      <c r="L42" s="130"/>
      <c r="M42" s="130"/>
    </row>
    <row r="43" s="30" customFormat="1" ht="23" customHeight="1" spans="1:13">
      <c r="A43" s="113">
        <v>208</v>
      </c>
      <c r="B43" s="114" t="s">
        <v>69</v>
      </c>
      <c r="C43" s="114" t="s">
        <v>58</v>
      </c>
      <c r="D43" s="77" t="s">
        <v>108</v>
      </c>
      <c r="E43" s="112">
        <v>6.97</v>
      </c>
      <c r="F43" s="130">
        <f t="shared" si="0"/>
        <v>6.97</v>
      </c>
      <c r="G43" s="112">
        <f t="shared" si="1"/>
        <v>6.97</v>
      </c>
      <c r="H43" s="130"/>
      <c r="I43" s="130"/>
      <c r="J43" s="130"/>
      <c r="K43" s="130"/>
      <c r="L43" s="130"/>
      <c r="M43" s="130"/>
    </row>
    <row r="44" s="30" customFormat="1" ht="23" customHeight="1" spans="1:13">
      <c r="A44" s="113">
        <v>208</v>
      </c>
      <c r="B44" s="114" t="s">
        <v>69</v>
      </c>
      <c r="C44" s="114" t="s">
        <v>60</v>
      </c>
      <c r="D44" s="77" t="s">
        <v>109</v>
      </c>
      <c r="E44" s="112">
        <v>2.36</v>
      </c>
      <c r="F44" s="130">
        <f t="shared" si="0"/>
        <v>2.36</v>
      </c>
      <c r="G44" s="112">
        <f t="shared" si="1"/>
        <v>2.36</v>
      </c>
      <c r="H44" s="130"/>
      <c r="I44" s="130"/>
      <c r="J44" s="130"/>
      <c r="K44" s="130"/>
      <c r="L44" s="130"/>
      <c r="M44" s="130"/>
    </row>
    <row r="45" s="30" customFormat="1" ht="23" customHeight="1" spans="1:13">
      <c r="A45" s="111" t="s">
        <v>110</v>
      </c>
      <c r="B45" s="111" t="s">
        <v>69</v>
      </c>
      <c r="C45" s="111" t="s">
        <v>69</v>
      </c>
      <c r="D45" s="77" t="s">
        <v>111</v>
      </c>
      <c r="E45" s="112">
        <v>105.83</v>
      </c>
      <c r="F45" s="130">
        <f t="shared" si="0"/>
        <v>105.83</v>
      </c>
      <c r="G45" s="112">
        <f t="shared" si="1"/>
        <v>105.83</v>
      </c>
      <c r="H45" s="130"/>
      <c r="I45" s="130"/>
      <c r="J45" s="130"/>
      <c r="K45" s="130"/>
      <c r="L45" s="130"/>
      <c r="M45" s="130"/>
    </row>
    <row r="46" s="30" customFormat="1" ht="23" customHeight="1" spans="1:13">
      <c r="A46" s="111" t="s">
        <v>110</v>
      </c>
      <c r="B46" s="111" t="s">
        <v>69</v>
      </c>
      <c r="C46" s="111" t="s">
        <v>62</v>
      </c>
      <c r="D46" s="77" t="s">
        <v>112</v>
      </c>
      <c r="E46" s="112">
        <v>0</v>
      </c>
      <c r="F46" s="130">
        <f t="shared" si="0"/>
        <v>0</v>
      </c>
      <c r="G46" s="112">
        <f t="shared" si="1"/>
        <v>0</v>
      </c>
      <c r="H46" s="130"/>
      <c r="I46" s="130"/>
      <c r="J46" s="130"/>
      <c r="K46" s="130"/>
      <c r="L46" s="130"/>
      <c r="M46" s="130"/>
    </row>
    <row r="47" s="30" customFormat="1" ht="23" customHeight="1" spans="1:13">
      <c r="A47" s="113">
        <v>208</v>
      </c>
      <c r="B47" s="114" t="s">
        <v>74</v>
      </c>
      <c r="C47" s="113">
        <v>99</v>
      </c>
      <c r="D47" s="78" t="s">
        <v>113</v>
      </c>
      <c r="E47" s="112">
        <v>40</v>
      </c>
      <c r="F47" s="130">
        <f t="shared" si="0"/>
        <v>40</v>
      </c>
      <c r="G47" s="112">
        <f t="shared" si="1"/>
        <v>40</v>
      </c>
      <c r="H47" s="14"/>
      <c r="I47" s="14"/>
      <c r="J47" s="14"/>
      <c r="K47" s="14"/>
      <c r="L47" s="14"/>
      <c r="M47" s="14"/>
    </row>
    <row r="48" s="30" customFormat="1" ht="23" customHeight="1" spans="1:13">
      <c r="A48" s="113">
        <v>208</v>
      </c>
      <c r="B48" s="114" t="s">
        <v>114</v>
      </c>
      <c r="C48" s="114" t="s">
        <v>58</v>
      </c>
      <c r="D48" s="78" t="s">
        <v>115</v>
      </c>
      <c r="E48" s="112">
        <v>10</v>
      </c>
      <c r="F48" s="130">
        <f t="shared" si="0"/>
        <v>10</v>
      </c>
      <c r="G48" s="112">
        <f t="shared" si="1"/>
        <v>10</v>
      </c>
      <c r="H48" s="14"/>
      <c r="I48" s="14"/>
      <c r="J48" s="14"/>
      <c r="K48" s="14"/>
      <c r="L48" s="14"/>
      <c r="M48" s="14"/>
    </row>
    <row r="49" s="30" customFormat="1" ht="23" customHeight="1" spans="1:13">
      <c r="A49" s="111" t="s">
        <v>110</v>
      </c>
      <c r="B49" s="111" t="s">
        <v>116</v>
      </c>
      <c r="C49" s="111" t="s">
        <v>60</v>
      </c>
      <c r="D49" s="77" t="s">
        <v>117</v>
      </c>
      <c r="E49" s="112">
        <v>8.24</v>
      </c>
      <c r="F49" s="130">
        <f t="shared" si="0"/>
        <v>8.24</v>
      </c>
      <c r="G49" s="112">
        <f t="shared" si="1"/>
        <v>8.24</v>
      </c>
      <c r="H49" s="14"/>
      <c r="I49" s="14"/>
      <c r="J49" s="14"/>
      <c r="K49" s="14"/>
      <c r="L49" s="14"/>
      <c r="M49" s="14"/>
    </row>
    <row r="50" s="30" customFormat="1" ht="23" customHeight="1" spans="1:13">
      <c r="A50" s="115" t="s">
        <v>110</v>
      </c>
      <c r="B50" s="115" t="s">
        <v>116</v>
      </c>
      <c r="C50" s="115" t="s">
        <v>67</v>
      </c>
      <c r="D50" s="77" t="s">
        <v>118</v>
      </c>
      <c r="E50" s="112">
        <v>9.89</v>
      </c>
      <c r="F50" s="130">
        <f t="shared" si="0"/>
        <v>9.89</v>
      </c>
      <c r="G50" s="112">
        <f t="shared" si="1"/>
        <v>9.89</v>
      </c>
      <c r="H50" s="14"/>
      <c r="I50" s="14"/>
      <c r="J50" s="14"/>
      <c r="K50" s="14"/>
      <c r="L50" s="14"/>
      <c r="M50" s="14"/>
    </row>
    <row r="51" s="30" customFormat="1" ht="23" customHeight="1" spans="1:13">
      <c r="A51" s="113">
        <v>208</v>
      </c>
      <c r="B51" s="114" t="s">
        <v>119</v>
      </c>
      <c r="C51" s="113">
        <v>99</v>
      </c>
      <c r="D51" s="78" t="s">
        <v>120</v>
      </c>
      <c r="E51" s="112">
        <v>150</v>
      </c>
      <c r="F51" s="130">
        <f t="shared" si="0"/>
        <v>150</v>
      </c>
      <c r="G51" s="112">
        <f t="shared" si="1"/>
        <v>150</v>
      </c>
      <c r="H51" s="14"/>
      <c r="I51" s="14"/>
      <c r="J51" s="14"/>
      <c r="K51" s="14"/>
      <c r="L51" s="14"/>
      <c r="M51" s="14"/>
    </row>
    <row r="52" s="30" customFormat="1" ht="23" customHeight="1" spans="1:13">
      <c r="A52" s="113">
        <v>208</v>
      </c>
      <c r="B52" s="114" t="s">
        <v>121</v>
      </c>
      <c r="C52" s="113">
        <v>99</v>
      </c>
      <c r="D52" s="78" t="s">
        <v>122</v>
      </c>
      <c r="E52" s="112">
        <v>20</v>
      </c>
      <c r="F52" s="130">
        <f t="shared" si="0"/>
        <v>20</v>
      </c>
      <c r="G52" s="112">
        <f t="shared" si="1"/>
        <v>20</v>
      </c>
      <c r="H52" s="14"/>
      <c r="I52" s="14"/>
      <c r="J52" s="14"/>
      <c r="K52" s="14"/>
      <c r="L52" s="14"/>
      <c r="M52" s="14"/>
    </row>
    <row r="53" s="30" customFormat="1" ht="23" customHeight="1" spans="1:13">
      <c r="A53" s="113">
        <v>210</v>
      </c>
      <c r="B53" s="114" t="s">
        <v>66</v>
      </c>
      <c r="C53" s="113">
        <v>10</v>
      </c>
      <c r="D53" s="78" t="s">
        <v>123</v>
      </c>
      <c r="E53" s="112">
        <v>100</v>
      </c>
      <c r="F53" s="130">
        <f t="shared" si="0"/>
        <v>100</v>
      </c>
      <c r="G53" s="112">
        <f t="shared" si="1"/>
        <v>100</v>
      </c>
      <c r="H53" s="14"/>
      <c r="I53" s="14"/>
      <c r="J53" s="14"/>
      <c r="K53" s="14"/>
      <c r="L53" s="14"/>
      <c r="M53" s="14"/>
    </row>
    <row r="54" s="30" customFormat="1" ht="23" customHeight="1" spans="1:13">
      <c r="A54" s="115" t="s">
        <v>124</v>
      </c>
      <c r="B54" s="115" t="s">
        <v>74</v>
      </c>
      <c r="C54" s="115" t="s">
        <v>58</v>
      </c>
      <c r="D54" s="77" t="s">
        <v>125</v>
      </c>
      <c r="E54" s="112">
        <v>66.06</v>
      </c>
      <c r="F54" s="130">
        <f t="shared" si="0"/>
        <v>66.06</v>
      </c>
      <c r="G54" s="112">
        <f t="shared" si="1"/>
        <v>66.06</v>
      </c>
      <c r="H54" s="14"/>
      <c r="I54" s="14"/>
      <c r="J54" s="14"/>
      <c r="K54" s="14"/>
      <c r="L54" s="14"/>
      <c r="M54" s="14"/>
    </row>
    <row r="55" s="30" customFormat="1" ht="23" customHeight="1" spans="1:13">
      <c r="A55" s="115" t="s">
        <v>124</v>
      </c>
      <c r="B55" s="115" t="s">
        <v>74</v>
      </c>
      <c r="C55" s="115" t="s">
        <v>57</v>
      </c>
      <c r="D55" s="77" t="s">
        <v>126</v>
      </c>
      <c r="E55" s="112">
        <v>11.04</v>
      </c>
      <c r="F55" s="130">
        <f t="shared" si="0"/>
        <v>11.04</v>
      </c>
      <c r="G55" s="112">
        <f t="shared" si="1"/>
        <v>11.04</v>
      </c>
      <c r="H55" s="14"/>
      <c r="I55" s="14"/>
      <c r="J55" s="14"/>
      <c r="K55" s="14"/>
      <c r="L55" s="14"/>
      <c r="M55" s="14"/>
    </row>
    <row r="56" s="30" customFormat="1" ht="23" customHeight="1" spans="1:13">
      <c r="A56" s="115" t="s">
        <v>124</v>
      </c>
      <c r="B56" s="115" t="s">
        <v>74</v>
      </c>
      <c r="C56" s="115" t="s">
        <v>67</v>
      </c>
      <c r="D56" s="77" t="s">
        <v>127</v>
      </c>
      <c r="E56" s="112">
        <v>1.59</v>
      </c>
      <c r="F56" s="130">
        <f t="shared" si="0"/>
        <v>1.59</v>
      </c>
      <c r="G56" s="112">
        <f t="shared" si="1"/>
        <v>1.59</v>
      </c>
      <c r="H56" s="14"/>
      <c r="I56" s="14"/>
      <c r="J56" s="14"/>
      <c r="K56" s="14"/>
      <c r="L56" s="14"/>
      <c r="M56" s="14"/>
    </row>
    <row r="57" s="30" customFormat="1" ht="23" customHeight="1" spans="1:13">
      <c r="A57" s="113">
        <v>210</v>
      </c>
      <c r="B57" s="114" t="s">
        <v>128</v>
      </c>
      <c r="C57" s="114" t="s">
        <v>60</v>
      </c>
      <c r="D57" s="78" t="s">
        <v>129</v>
      </c>
      <c r="E57" s="112">
        <v>260</v>
      </c>
      <c r="F57" s="130">
        <f t="shared" si="0"/>
        <v>260</v>
      </c>
      <c r="G57" s="112">
        <f t="shared" si="1"/>
        <v>260</v>
      </c>
      <c r="H57" s="14"/>
      <c r="I57" s="14"/>
      <c r="J57" s="14"/>
      <c r="K57" s="14"/>
      <c r="L57" s="14"/>
      <c r="M57" s="14"/>
    </row>
    <row r="58" s="30" customFormat="1" ht="23" customHeight="1" spans="1:13">
      <c r="A58" s="113">
        <v>210</v>
      </c>
      <c r="B58" s="114" t="s">
        <v>130</v>
      </c>
      <c r="C58" s="114" t="s">
        <v>67</v>
      </c>
      <c r="D58" s="78" t="s">
        <v>131</v>
      </c>
      <c r="E58" s="112">
        <v>30</v>
      </c>
      <c r="F58" s="130">
        <f t="shared" si="0"/>
        <v>30</v>
      </c>
      <c r="G58" s="112">
        <f t="shared" si="1"/>
        <v>30</v>
      </c>
      <c r="H58" s="14"/>
      <c r="I58" s="14"/>
      <c r="J58" s="14"/>
      <c r="K58" s="14"/>
      <c r="L58" s="14"/>
      <c r="M58" s="14"/>
    </row>
    <row r="59" s="30" customFormat="1" ht="23" customHeight="1" spans="1:13">
      <c r="A59" s="113">
        <v>210</v>
      </c>
      <c r="B59" s="114" t="s">
        <v>67</v>
      </c>
      <c r="C59" s="114" t="s">
        <v>67</v>
      </c>
      <c r="D59" s="78" t="s">
        <v>132</v>
      </c>
      <c r="E59" s="112">
        <v>40</v>
      </c>
      <c r="F59" s="130">
        <f t="shared" si="0"/>
        <v>40</v>
      </c>
      <c r="G59" s="112">
        <f t="shared" si="1"/>
        <v>40</v>
      </c>
      <c r="H59" s="14"/>
      <c r="I59" s="14"/>
      <c r="J59" s="14"/>
      <c r="K59" s="14"/>
      <c r="L59" s="14"/>
      <c r="M59" s="14"/>
    </row>
    <row r="60" s="30" customFormat="1" ht="23" customHeight="1" spans="1:13">
      <c r="A60" s="113">
        <v>211</v>
      </c>
      <c r="B60" s="113" t="s">
        <v>58</v>
      </c>
      <c r="C60" s="113" t="s">
        <v>58</v>
      </c>
      <c r="D60" s="77" t="s">
        <v>59</v>
      </c>
      <c r="E60" s="112">
        <v>3.38</v>
      </c>
      <c r="F60" s="130">
        <f t="shared" si="0"/>
        <v>3.38</v>
      </c>
      <c r="G60" s="112">
        <f t="shared" si="1"/>
        <v>3.38</v>
      </c>
      <c r="H60" s="14"/>
      <c r="I60" s="14"/>
      <c r="J60" s="14"/>
      <c r="K60" s="14"/>
      <c r="L60" s="14"/>
      <c r="M60" s="14"/>
    </row>
    <row r="61" s="30" customFormat="1" ht="23" customHeight="1" spans="1:13">
      <c r="A61" s="113">
        <v>211</v>
      </c>
      <c r="B61" s="113" t="s">
        <v>58</v>
      </c>
      <c r="C61" s="113" t="s">
        <v>60</v>
      </c>
      <c r="D61" s="77" t="s">
        <v>61</v>
      </c>
      <c r="E61" s="112">
        <v>5</v>
      </c>
      <c r="F61" s="130">
        <f t="shared" si="0"/>
        <v>5</v>
      </c>
      <c r="G61" s="112">
        <f t="shared" si="1"/>
        <v>5</v>
      </c>
      <c r="H61" s="14"/>
      <c r="I61" s="14"/>
      <c r="J61" s="14"/>
      <c r="K61" s="14"/>
      <c r="L61" s="14"/>
      <c r="M61" s="14"/>
    </row>
    <row r="62" s="30" customFormat="1" ht="23" customHeight="1" spans="1:13">
      <c r="A62" s="113">
        <v>211</v>
      </c>
      <c r="B62" s="114" t="s">
        <v>58</v>
      </c>
      <c r="C62" s="114" t="s">
        <v>67</v>
      </c>
      <c r="D62" s="78" t="s">
        <v>133</v>
      </c>
      <c r="E62" s="112">
        <v>55</v>
      </c>
      <c r="F62" s="130">
        <f t="shared" si="0"/>
        <v>55</v>
      </c>
      <c r="G62" s="112">
        <f t="shared" si="1"/>
        <v>55</v>
      </c>
      <c r="H62" s="14"/>
      <c r="I62" s="14"/>
      <c r="J62" s="14"/>
      <c r="K62" s="14"/>
      <c r="L62" s="14"/>
      <c r="M62" s="14"/>
    </row>
    <row r="63" s="30" customFormat="1" ht="23" customHeight="1" spans="1:13">
      <c r="A63" s="113">
        <v>211</v>
      </c>
      <c r="B63" s="114" t="s">
        <v>60</v>
      </c>
      <c r="C63" s="114" t="s">
        <v>67</v>
      </c>
      <c r="D63" s="78" t="s">
        <v>134</v>
      </c>
      <c r="E63" s="112">
        <v>230</v>
      </c>
      <c r="F63" s="130">
        <f t="shared" si="0"/>
        <v>230</v>
      </c>
      <c r="G63" s="112">
        <f t="shared" si="1"/>
        <v>230</v>
      </c>
      <c r="H63" s="14"/>
      <c r="I63" s="14"/>
      <c r="J63" s="14"/>
      <c r="K63" s="14"/>
      <c r="L63" s="14"/>
      <c r="M63" s="14"/>
    </row>
    <row r="64" s="30" customFormat="1" ht="23" customHeight="1" spans="1:13">
      <c r="A64" s="113">
        <v>211</v>
      </c>
      <c r="B64" s="114" t="s">
        <v>66</v>
      </c>
      <c r="C64" s="114" t="s">
        <v>60</v>
      </c>
      <c r="D64" s="78" t="s">
        <v>135</v>
      </c>
      <c r="E64" s="112">
        <v>350</v>
      </c>
      <c r="F64" s="130">
        <f t="shared" si="0"/>
        <v>350</v>
      </c>
      <c r="G64" s="112">
        <f t="shared" si="1"/>
        <v>350</v>
      </c>
      <c r="H64" s="14"/>
      <c r="I64" s="14"/>
      <c r="J64" s="14"/>
      <c r="K64" s="14"/>
      <c r="L64" s="14"/>
      <c r="M64" s="14"/>
    </row>
    <row r="65" s="30" customFormat="1" ht="23" customHeight="1" spans="1:13">
      <c r="A65" s="113">
        <v>211</v>
      </c>
      <c r="B65" s="114" t="s">
        <v>67</v>
      </c>
      <c r="C65" s="114" t="s">
        <v>67</v>
      </c>
      <c r="D65" s="78" t="s">
        <v>136</v>
      </c>
      <c r="E65" s="112">
        <v>1500</v>
      </c>
      <c r="F65" s="130">
        <f t="shared" si="0"/>
        <v>1500</v>
      </c>
      <c r="G65" s="112">
        <f t="shared" si="1"/>
        <v>1500</v>
      </c>
      <c r="H65" s="14"/>
      <c r="I65" s="14"/>
      <c r="J65" s="14"/>
      <c r="K65" s="14"/>
      <c r="L65" s="14"/>
      <c r="M65" s="14"/>
    </row>
    <row r="66" s="30" customFormat="1" ht="23" customHeight="1" spans="1:13">
      <c r="A66" s="116" t="s">
        <v>137</v>
      </c>
      <c r="B66" s="116" t="s">
        <v>58</v>
      </c>
      <c r="C66" s="116" t="s">
        <v>58</v>
      </c>
      <c r="D66" s="77" t="s">
        <v>59</v>
      </c>
      <c r="E66" s="112">
        <v>13.78</v>
      </c>
      <c r="F66" s="130">
        <f t="shared" si="0"/>
        <v>13.78</v>
      </c>
      <c r="G66" s="112">
        <f t="shared" si="1"/>
        <v>13.78</v>
      </c>
      <c r="H66" s="14"/>
      <c r="I66" s="14"/>
      <c r="J66" s="14"/>
      <c r="K66" s="14"/>
      <c r="L66" s="14"/>
      <c r="M66" s="14"/>
    </row>
    <row r="67" s="30" customFormat="1" ht="23" customHeight="1" spans="1:13">
      <c r="A67" s="113">
        <v>212</v>
      </c>
      <c r="B67" s="114" t="s">
        <v>58</v>
      </c>
      <c r="C67" s="114" t="s">
        <v>66</v>
      </c>
      <c r="D67" s="78" t="s">
        <v>138</v>
      </c>
      <c r="E67" s="112">
        <v>100</v>
      </c>
      <c r="F67" s="130">
        <f t="shared" si="0"/>
        <v>100</v>
      </c>
      <c r="G67" s="112">
        <f t="shared" si="1"/>
        <v>100</v>
      </c>
      <c r="H67" s="14"/>
      <c r="I67" s="14"/>
      <c r="J67" s="14"/>
      <c r="K67" s="14"/>
      <c r="L67" s="14"/>
      <c r="M67" s="14"/>
    </row>
    <row r="68" s="30" customFormat="1" ht="23" customHeight="1" spans="1:13">
      <c r="A68" s="113">
        <v>212</v>
      </c>
      <c r="B68" s="114" t="s">
        <v>58</v>
      </c>
      <c r="C68" s="114" t="s">
        <v>62</v>
      </c>
      <c r="D68" s="78" t="s">
        <v>139</v>
      </c>
      <c r="E68" s="112">
        <v>20</v>
      </c>
      <c r="F68" s="130">
        <f t="shared" si="0"/>
        <v>20</v>
      </c>
      <c r="G68" s="112">
        <f t="shared" si="1"/>
        <v>20</v>
      </c>
      <c r="H68" s="14"/>
      <c r="I68" s="14"/>
      <c r="J68" s="14"/>
      <c r="K68" s="14"/>
      <c r="L68" s="14"/>
      <c r="M68" s="14"/>
    </row>
    <row r="69" s="30" customFormat="1" ht="23" customHeight="1" spans="1:13">
      <c r="A69" s="113">
        <v>212</v>
      </c>
      <c r="B69" s="114" t="s">
        <v>57</v>
      </c>
      <c r="C69" s="114" t="s">
        <v>67</v>
      </c>
      <c r="D69" s="78" t="s">
        <v>140</v>
      </c>
      <c r="E69" s="112">
        <v>306</v>
      </c>
      <c r="F69" s="130">
        <f t="shared" si="0"/>
        <v>306</v>
      </c>
      <c r="G69" s="112">
        <f t="shared" si="1"/>
        <v>306</v>
      </c>
      <c r="H69" s="14"/>
      <c r="I69" s="14"/>
      <c r="J69" s="14"/>
      <c r="K69" s="14"/>
      <c r="L69" s="14"/>
      <c r="M69" s="14"/>
    </row>
    <row r="70" s="30" customFormat="1" ht="23" customHeight="1" spans="1:13">
      <c r="A70" s="113">
        <v>212</v>
      </c>
      <c r="B70" s="114" t="s">
        <v>69</v>
      </c>
      <c r="C70" s="114" t="s">
        <v>58</v>
      </c>
      <c r="D70" s="78" t="s">
        <v>141</v>
      </c>
      <c r="E70" s="112">
        <v>2362</v>
      </c>
      <c r="F70" s="130">
        <f t="shared" ref="F70:F99" si="2">G70</f>
        <v>2362</v>
      </c>
      <c r="G70" s="112">
        <f t="shared" ref="G70:G99" si="3">E70</f>
        <v>2362</v>
      </c>
      <c r="H70" s="14"/>
      <c r="I70" s="14"/>
      <c r="J70" s="14"/>
      <c r="K70" s="14"/>
      <c r="L70" s="14"/>
      <c r="M70" s="14"/>
    </row>
    <row r="71" s="30" customFormat="1" ht="23" customHeight="1" spans="1:13">
      <c r="A71" s="113">
        <v>212</v>
      </c>
      <c r="B71" s="114" t="s">
        <v>62</v>
      </c>
      <c r="C71" s="114" t="s">
        <v>58</v>
      </c>
      <c r="D71" s="78" t="s">
        <v>142</v>
      </c>
      <c r="E71" s="112">
        <v>17.34</v>
      </c>
      <c r="F71" s="130">
        <f t="shared" si="2"/>
        <v>17.34</v>
      </c>
      <c r="G71" s="112">
        <f t="shared" si="3"/>
        <v>17.34</v>
      </c>
      <c r="H71" s="14"/>
      <c r="I71" s="14"/>
      <c r="J71" s="14"/>
      <c r="K71" s="14"/>
      <c r="L71" s="14"/>
      <c r="M71" s="14"/>
    </row>
    <row r="72" s="30" customFormat="1" ht="23" customHeight="1" spans="1:13">
      <c r="A72" s="113">
        <v>212</v>
      </c>
      <c r="B72" s="114" t="s">
        <v>64</v>
      </c>
      <c r="C72" s="114" t="s">
        <v>60</v>
      </c>
      <c r="D72" s="78" t="s">
        <v>143</v>
      </c>
      <c r="E72" s="112">
        <f>J72</f>
        <v>380</v>
      </c>
      <c r="F72" s="130"/>
      <c r="G72" s="112"/>
      <c r="H72" s="14"/>
      <c r="I72" s="14"/>
      <c r="J72" s="112">
        <v>380</v>
      </c>
      <c r="K72" s="14"/>
      <c r="L72" s="14"/>
      <c r="M72" s="14"/>
    </row>
    <row r="73" s="30" customFormat="1" ht="23" customHeight="1" spans="1:13">
      <c r="A73" s="113">
        <v>212</v>
      </c>
      <c r="B73" s="114" t="s">
        <v>64</v>
      </c>
      <c r="C73" s="114" t="s">
        <v>62</v>
      </c>
      <c r="D73" s="78" t="s">
        <v>144</v>
      </c>
      <c r="E73" s="112">
        <f>J73</f>
        <v>200</v>
      </c>
      <c r="F73" s="130"/>
      <c r="G73" s="112"/>
      <c r="H73" s="14"/>
      <c r="I73" s="14"/>
      <c r="J73" s="112">
        <v>200</v>
      </c>
      <c r="K73" s="14"/>
      <c r="L73" s="14"/>
      <c r="M73" s="14"/>
    </row>
    <row r="74" s="30" customFormat="1" ht="23" customHeight="1" spans="1:13">
      <c r="A74" s="113">
        <v>212</v>
      </c>
      <c r="B74" s="114" t="s">
        <v>67</v>
      </c>
      <c r="C74" s="114" t="s">
        <v>67</v>
      </c>
      <c r="D74" s="78" t="s">
        <v>145</v>
      </c>
      <c r="E74" s="112">
        <v>80</v>
      </c>
      <c r="F74" s="130">
        <f t="shared" si="2"/>
        <v>80</v>
      </c>
      <c r="G74" s="112">
        <f t="shared" si="3"/>
        <v>80</v>
      </c>
      <c r="H74" s="14"/>
      <c r="I74" s="14"/>
      <c r="J74" s="14"/>
      <c r="K74" s="14"/>
      <c r="L74" s="14"/>
      <c r="M74" s="14"/>
    </row>
    <row r="75" s="30" customFormat="1" ht="23" customHeight="1" spans="1:13">
      <c r="A75" s="113">
        <v>213</v>
      </c>
      <c r="B75" s="114" t="s">
        <v>58</v>
      </c>
      <c r="C75" s="114" t="s">
        <v>62</v>
      </c>
      <c r="D75" s="78" t="s">
        <v>146</v>
      </c>
      <c r="E75" s="112">
        <v>100</v>
      </c>
      <c r="F75" s="130">
        <f t="shared" si="2"/>
        <v>100</v>
      </c>
      <c r="G75" s="112">
        <f t="shared" si="3"/>
        <v>100</v>
      </c>
      <c r="H75" s="14"/>
      <c r="I75" s="14"/>
      <c r="J75" s="14"/>
      <c r="K75" s="14"/>
      <c r="L75" s="14"/>
      <c r="M75" s="14"/>
    </row>
    <row r="76" s="30" customFormat="1" ht="23" customHeight="1" spans="1:13">
      <c r="A76" s="113">
        <v>213</v>
      </c>
      <c r="B76" s="114" t="s">
        <v>58</v>
      </c>
      <c r="C76" s="114" t="s">
        <v>147</v>
      </c>
      <c r="D76" s="78" t="s">
        <v>148</v>
      </c>
      <c r="E76" s="112">
        <v>170</v>
      </c>
      <c r="F76" s="130">
        <f t="shared" si="2"/>
        <v>170</v>
      </c>
      <c r="G76" s="112">
        <f t="shared" si="3"/>
        <v>170</v>
      </c>
      <c r="H76" s="14"/>
      <c r="I76" s="14"/>
      <c r="J76" s="14"/>
      <c r="K76" s="14"/>
      <c r="L76" s="14"/>
      <c r="M76" s="14"/>
    </row>
    <row r="77" s="30" customFormat="1" ht="23" customHeight="1" spans="1:13">
      <c r="A77" s="113">
        <v>213</v>
      </c>
      <c r="B77" s="114" t="s">
        <v>58</v>
      </c>
      <c r="C77" s="114" t="s">
        <v>149</v>
      </c>
      <c r="D77" s="78" t="s">
        <v>150</v>
      </c>
      <c r="E77" s="112">
        <v>60</v>
      </c>
      <c r="F77" s="130">
        <f t="shared" si="2"/>
        <v>60</v>
      </c>
      <c r="G77" s="112">
        <f t="shared" si="3"/>
        <v>60</v>
      </c>
      <c r="H77" s="14"/>
      <c r="I77" s="14"/>
      <c r="J77" s="14"/>
      <c r="K77" s="14"/>
      <c r="L77" s="14"/>
      <c r="M77" s="14"/>
    </row>
    <row r="78" s="30" customFormat="1" ht="23" customHeight="1" spans="1:13">
      <c r="A78" s="113">
        <v>213</v>
      </c>
      <c r="B78" s="114" t="s">
        <v>58</v>
      </c>
      <c r="C78" s="114" t="s">
        <v>67</v>
      </c>
      <c r="D78" s="78" t="s">
        <v>151</v>
      </c>
      <c r="E78" s="112">
        <v>60</v>
      </c>
      <c r="F78" s="130">
        <f t="shared" si="2"/>
        <v>60</v>
      </c>
      <c r="G78" s="112">
        <f t="shared" si="3"/>
        <v>60</v>
      </c>
      <c r="H78" s="14"/>
      <c r="I78" s="14"/>
      <c r="J78" s="14"/>
      <c r="K78" s="14"/>
      <c r="L78" s="14"/>
      <c r="M78" s="14"/>
    </row>
    <row r="79" s="30" customFormat="1" ht="23" customHeight="1" spans="1:13">
      <c r="A79" s="113">
        <v>213</v>
      </c>
      <c r="B79" s="114" t="s">
        <v>57</v>
      </c>
      <c r="C79" s="114" t="s">
        <v>152</v>
      </c>
      <c r="D79" s="78" t="s">
        <v>153</v>
      </c>
      <c r="E79" s="112">
        <v>20</v>
      </c>
      <c r="F79" s="130">
        <f t="shared" si="2"/>
        <v>20</v>
      </c>
      <c r="G79" s="112">
        <f t="shared" si="3"/>
        <v>20</v>
      </c>
      <c r="H79" s="14"/>
      <c r="I79" s="14"/>
      <c r="J79" s="14"/>
      <c r="K79" s="14"/>
      <c r="L79" s="14"/>
      <c r="M79" s="14"/>
    </row>
    <row r="80" s="30" customFormat="1" ht="23" customHeight="1" spans="1:13">
      <c r="A80" s="113">
        <v>213</v>
      </c>
      <c r="B80" s="114" t="s">
        <v>69</v>
      </c>
      <c r="C80" s="114" t="s">
        <v>67</v>
      </c>
      <c r="D80" s="78" t="s">
        <v>154</v>
      </c>
      <c r="E80" s="112">
        <v>460</v>
      </c>
      <c r="F80" s="130">
        <f t="shared" si="2"/>
        <v>460</v>
      </c>
      <c r="G80" s="112">
        <f t="shared" si="3"/>
        <v>460</v>
      </c>
      <c r="H80" s="14"/>
      <c r="I80" s="14"/>
      <c r="J80" s="14"/>
      <c r="K80" s="14"/>
      <c r="L80" s="14"/>
      <c r="M80" s="14"/>
    </row>
    <row r="81" s="30" customFormat="1" ht="23" customHeight="1" spans="1:13">
      <c r="A81" s="113">
        <v>213</v>
      </c>
      <c r="B81" s="114" t="s">
        <v>72</v>
      </c>
      <c r="C81" s="114" t="s">
        <v>69</v>
      </c>
      <c r="D81" s="78" t="s">
        <v>155</v>
      </c>
      <c r="E81" s="112">
        <v>200</v>
      </c>
      <c r="F81" s="130">
        <f t="shared" si="2"/>
        <v>200</v>
      </c>
      <c r="G81" s="112">
        <f t="shared" si="3"/>
        <v>200</v>
      </c>
      <c r="H81" s="14"/>
      <c r="I81" s="14"/>
      <c r="J81" s="14"/>
      <c r="K81" s="14"/>
      <c r="L81" s="14"/>
      <c r="M81" s="14"/>
    </row>
    <row r="82" s="30" customFormat="1" ht="23" customHeight="1" spans="1:13">
      <c r="A82" s="113">
        <v>213</v>
      </c>
      <c r="B82" s="114" t="s">
        <v>67</v>
      </c>
      <c r="C82" s="114" t="s">
        <v>67</v>
      </c>
      <c r="D82" s="78" t="s">
        <v>156</v>
      </c>
      <c r="E82" s="112">
        <v>1155</v>
      </c>
      <c r="F82" s="130">
        <f t="shared" si="2"/>
        <v>1155</v>
      </c>
      <c r="G82" s="112">
        <f t="shared" si="3"/>
        <v>1155</v>
      </c>
      <c r="H82" s="14"/>
      <c r="I82" s="14"/>
      <c r="J82" s="14"/>
      <c r="K82" s="14"/>
      <c r="L82" s="14"/>
      <c r="M82" s="14"/>
    </row>
    <row r="83" s="30" customFormat="1" ht="23" customHeight="1" spans="1:13">
      <c r="A83" s="113">
        <v>214</v>
      </c>
      <c r="B83" s="114" t="s">
        <v>58</v>
      </c>
      <c r="C83" s="114" t="s">
        <v>152</v>
      </c>
      <c r="D83" s="78" t="s">
        <v>157</v>
      </c>
      <c r="E83" s="112">
        <v>150</v>
      </c>
      <c r="F83" s="130">
        <f t="shared" si="2"/>
        <v>150</v>
      </c>
      <c r="G83" s="112">
        <f t="shared" si="3"/>
        <v>150</v>
      </c>
      <c r="H83" s="14"/>
      <c r="I83" s="14"/>
      <c r="J83" s="14"/>
      <c r="K83" s="14"/>
      <c r="L83" s="14"/>
      <c r="M83" s="14"/>
    </row>
    <row r="84" s="30" customFormat="1" ht="23" customHeight="1" spans="1:13">
      <c r="A84" s="113">
        <v>215</v>
      </c>
      <c r="B84" s="114" t="s">
        <v>64</v>
      </c>
      <c r="C84" s="114" t="s">
        <v>60</v>
      </c>
      <c r="D84" s="78" t="s">
        <v>61</v>
      </c>
      <c r="E84" s="112">
        <v>60</v>
      </c>
      <c r="F84" s="130">
        <f t="shared" si="2"/>
        <v>60</v>
      </c>
      <c r="G84" s="112">
        <f t="shared" si="3"/>
        <v>60</v>
      </c>
      <c r="H84" s="14"/>
      <c r="I84" s="14"/>
      <c r="J84" s="14"/>
      <c r="K84" s="14"/>
      <c r="L84" s="14"/>
      <c r="M84" s="14"/>
    </row>
    <row r="85" s="30" customFormat="1" ht="23" customHeight="1" spans="1:13">
      <c r="A85" s="113">
        <v>215</v>
      </c>
      <c r="B85" s="114" t="s">
        <v>64</v>
      </c>
      <c r="C85" s="114" t="s">
        <v>69</v>
      </c>
      <c r="D85" s="78" t="s">
        <v>158</v>
      </c>
      <c r="E85" s="112">
        <v>30000</v>
      </c>
      <c r="F85" s="130">
        <f t="shared" si="2"/>
        <v>30000</v>
      </c>
      <c r="G85" s="112">
        <f t="shared" si="3"/>
        <v>30000</v>
      </c>
      <c r="H85" s="14"/>
      <c r="I85" s="14"/>
      <c r="J85" s="14"/>
      <c r="K85" s="14"/>
      <c r="L85" s="14"/>
      <c r="M85" s="14"/>
    </row>
    <row r="86" s="30" customFormat="1" ht="23" customHeight="1" spans="1:13">
      <c r="A86" s="113">
        <v>215</v>
      </c>
      <c r="B86" s="114" t="s">
        <v>64</v>
      </c>
      <c r="C86" s="114" t="s">
        <v>67</v>
      </c>
      <c r="D86" s="78" t="s">
        <v>159</v>
      </c>
      <c r="E86" s="112">
        <v>30</v>
      </c>
      <c r="F86" s="130">
        <f t="shared" si="2"/>
        <v>30</v>
      </c>
      <c r="G86" s="112">
        <f t="shared" si="3"/>
        <v>30</v>
      </c>
      <c r="H86" s="14"/>
      <c r="I86" s="14"/>
      <c r="J86" s="14"/>
      <c r="K86" s="14"/>
      <c r="L86" s="14"/>
      <c r="M86" s="14"/>
    </row>
    <row r="87" s="30" customFormat="1" ht="23" customHeight="1" spans="1:13">
      <c r="A87" s="113">
        <v>217</v>
      </c>
      <c r="B87" s="114" t="s">
        <v>58</v>
      </c>
      <c r="C87" s="114" t="s">
        <v>58</v>
      </c>
      <c r="D87" s="77" t="s">
        <v>59</v>
      </c>
      <c r="E87" s="112">
        <v>1.04</v>
      </c>
      <c r="F87" s="130">
        <f t="shared" si="2"/>
        <v>1.04</v>
      </c>
      <c r="G87" s="112">
        <f t="shared" si="3"/>
        <v>1.04</v>
      </c>
      <c r="H87" s="14"/>
      <c r="I87" s="14"/>
      <c r="J87" s="14"/>
      <c r="K87" s="14"/>
      <c r="L87" s="14"/>
      <c r="M87" s="14"/>
    </row>
    <row r="88" s="30" customFormat="1" ht="23" customHeight="1" spans="1:13">
      <c r="A88" s="113">
        <v>217</v>
      </c>
      <c r="B88" s="114" t="s">
        <v>67</v>
      </c>
      <c r="C88" s="114" t="s">
        <v>67</v>
      </c>
      <c r="D88" s="78" t="s">
        <v>160</v>
      </c>
      <c r="E88" s="112">
        <v>50</v>
      </c>
      <c r="F88" s="130">
        <f t="shared" si="2"/>
        <v>50</v>
      </c>
      <c r="G88" s="112">
        <f t="shared" si="3"/>
        <v>50</v>
      </c>
      <c r="H88" s="14"/>
      <c r="I88" s="14"/>
      <c r="J88" s="14"/>
      <c r="K88" s="14"/>
      <c r="L88" s="14"/>
      <c r="M88" s="14"/>
    </row>
    <row r="89" s="30" customFormat="1" ht="23" customHeight="1" spans="1:13">
      <c r="A89" s="116" t="s">
        <v>161</v>
      </c>
      <c r="B89" s="116" t="s">
        <v>58</v>
      </c>
      <c r="C89" s="116" t="s">
        <v>58</v>
      </c>
      <c r="D89" s="77" t="s">
        <v>59</v>
      </c>
      <c r="E89" s="112">
        <v>7.28</v>
      </c>
      <c r="F89" s="130">
        <f t="shared" si="2"/>
        <v>7.28</v>
      </c>
      <c r="G89" s="112">
        <f t="shared" si="3"/>
        <v>7.28</v>
      </c>
      <c r="H89" s="14"/>
      <c r="I89" s="14"/>
      <c r="J89" s="14"/>
      <c r="K89" s="14"/>
      <c r="L89" s="14"/>
      <c r="M89" s="14"/>
    </row>
    <row r="90" s="30" customFormat="1" ht="23" customHeight="1" spans="1:13">
      <c r="A90" s="113">
        <v>220</v>
      </c>
      <c r="B90" s="114" t="s">
        <v>58</v>
      </c>
      <c r="C90" s="114" t="s">
        <v>66</v>
      </c>
      <c r="D90" s="78" t="s">
        <v>162</v>
      </c>
      <c r="E90" s="112">
        <v>400</v>
      </c>
      <c r="F90" s="130">
        <f t="shared" si="2"/>
        <v>400</v>
      </c>
      <c r="G90" s="112">
        <f t="shared" si="3"/>
        <v>400</v>
      </c>
      <c r="H90" s="14"/>
      <c r="I90" s="14"/>
      <c r="J90" s="14"/>
      <c r="K90" s="14"/>
      <c r="L90" s="14"/>
      <c r="M90" s="14"/>
    </row>
    <row r="91" s="30" customFormat="1" ht="23" customHeight="1" spans="1:13">
      <c r="A91" s="113">
        <v>220</v>
      </c>
      <c r="B91" s="114" t="s">
        <v>58</v>
      </c>
      <c r="C91" s="114" t="s">
        <v>67</v>
      </c>
      <c r="D91" s="78" t="s">
        <v>163</v>
      </c>
      <c r="E91" s="112">
        <v>160</v>
      </c>
      <c r="F91" s="130">
        <f t="shared" si="2"/>
        <v>160</v>
      </c>
      <c r="G91" s="112">
        <f t="shared" si="3"/>
        <v>160</v>
      </c>
      <c r="H91" s="14"/>
      <c r="I91" s="14"/>
      <c r="J91" s="14"/>
      <c r="K91" s="14"/>
      <c r="L91" s="14"/>
      <c r="M91" s="14"/>
    </row>
    <row r="92" s="30" customFormat="1" ht="23" customHeight="1" spans="1:13">
      <c r="A92" s="115" t="s">
        <v>164</v>
      </c>
      <c r="B92" s="115" t="s">
        <v>60</v>
      </c>
      <c r="C92" s="115" t="s">
        <v>58</v>
      </c>
      <c r="D92" s="77" t="s">
        <v>165</v>
      </c>
      <c r="E92" s="112">
        <v>217.67</v>
      </c>
      <c r="F92" s="130">
        <f t="shared" si="2"/>
        <v>217.67</v>
      </c>
      <c r="G92" s="112">
        <f t="shared" si="3"/>
        <v>217.67</v>
      </c>
      <c r="H92" s="14"/>
      <c r="I92" s="14"/>
      <c r="J92" s="14"/>
      <c r="K92" s="14"/>
      <c r="L92" s="14"/>
      <c r="M92" s="14"/>
    </row>
    <row r="93" s="30" customFormat="1" ht="23" customHeight="1" spans="1:13">
      <c r="A93" s="113">
        <v>221</v>
      </c>
      <c r="B93" s="114" t="s">
        <v>58</v>
      </c>
      <c r="C93" s="114" t="s">
        <v>69</v>
      </c>
      <c r="D93" s="78" t="s">
        <v>166</v>
      </c>
      <c r="E93" s="112">
        <v>40</v>
      </c>
      <c r="F93" s="130">
        <f t="shared" si="2"/>
        <v>40</v>
      </c>
      <c r="G93" s="112">
        <f t="shared" si="3"/>
        <v>40</v>
      </c>
      <c r="H93" s="14"/>
      <c r="I93" s="14"/>
      <c r="J93" s="14"/>
      <c r="K93" s="14"/>
      <c r="L93" s="14"/>
      <c r="M93" s="14"/>
    </row>
    <row r="94" s="30" customFormat="1" ht="23" customHeight="1" spans="1:13">
      <c r="A94" s="113">
        <v>224</v>
      </c>
      <c r="B94" s="114" t="s">
        <v>58</v>
      </c>
      <c r="C94" s="114" t="s">
        <v>66</v>
      </c>
      <c r="D94" s="78" t="s">
        <v>167</v>
      </c>
      <c r="E94" s="112">
        <v>100</v>
      </c>
      <c r="F94" s="130">
        <f t="shared" si="2"/>
        <v>100</v>
      </c>
      <c r="G94" s="112">
        <f t="shared" si="3"/>
        <v>100</v>
      </c>
      <c r="H94" s="14"/>
      <c r="I94" s="14"/>
      <c r="J94" s="14"/>
      <c r="K94" s="14"/>
      <c r="L94" s="14"/>
      <c r="M94" s="14"/>
    </row>
    <row r="95" s="30" customFormat="1" ht="23" customHeight="1" spans="1:13">
      <c r="A95" s="113">
        <v>224</v>
      </c>
      <c r="B95" s="114" t="s">
        <v>58</v>
      </c>
      <c r="C95" s="114" t="s">
        <v>62</v>
      </c>
      <c r="D95" s="78" t="s">
        <v>168</v>
      </c>
      <c r="E95" s="112">
        <v>131.56</v>
      </c>
      <c r="F95" s="130">
        <f t="shared" si="2"/>
        <v>131.56</v>
      </c>
      <c r="G95" s="112">
        <f t="shared" si="3"/>
        <v>131.56</v>
      </c>
      <c r="H95" s="14"/>
      <c r="I95" s="14"/>
      <c r="J95" s="14"/>
      <c r="K95" s="14"/>
      <c r="L95" s="14"/>
      <c r="M95" s="14"/>
    </row>
    <row r="96" s="30" customFormat="1" ht="23" customHeight="1" spans="1:13">
      <c r="A96" s="113">
        <v>224</v>
      </c>
      <c r="B96" s="114" t="s">
        <v>58</v>
      </c>
      <c r="C96" s="114" t="s">
        <v>169</v>
      </c>
      <c r="D96" s="78" t="s">
        <v>170</v>
      </c>
      <c r="E96" s="112">
        <v>30</v>
      </c>
      <c r="F96" s="130">
        <f t="shared" si="2"/>
        <v>30</v>
      </c>
      <c r="G96" s="112">
        <f t="shared" si="3"/>
        <v>30</v>
      </c>
      <c r="H96" s="14"/>
      <c r="I96" s="14"/>
      <c r="J96" s="14"/>
      <c r="K96" s="14"/>
      <c r="L96" s="14"/>
      <c r="M96" s="14"/>
    </row>
    <row r="97" s="30" customFormat="1" ht="23" customHeight="1" spans="1:13">
      <c r="A97" s="113">
        <v>224</v>
      </c>
      <c r="B97" s="114" t="s">
        <v>60</v>
      </c>
      <c r="C97" s="114" t="s">
        <v>66</v>
      </c>
      <c r="D97" s="78" t="s">
        <v>171</v>
      </c>
      <c r="E97" s="112">
        <v>750</v>
      </c>
      <c r="F97" s="130">
        <f t="shared" si="2"/>
        <v>750</v>
      </c>
      <c r="G97" s="112">
        <f t="shared" si="3"/>
        <v>750</v>
      </c>
      <c r="H97" s="14"/>
      <c r="I97" s="14"/>
      <c r="J97" s="14"/>
      <c r="K97" s="14"/>
      <c r="L97" s="14"/>
      <c r="M97" s="14"/>
    </row>
    <row r="98" s="30" customFormat="1" ht="23" customHeight="1" spans="1:13">
      <c r="A98" s="113">
        <v>229</v>
      </c>
      <c r="B98" s="114" t="s">
        <v>67</v>
      </c>
      <c r="C98" s="114" t="s">
        <v>67</v>
      </c>
      <c r="D98" s="78" t="s">
        <v>172</v>
      </c>
      <c r="E98" s="112">
        <v>627</v>
      </c>
      <c r="F98" s="130">
        <f t="shared" si="2"/>
        <v>627</v>
      </c>
      <c r="G98" s="112">
        <f t="shared" si="3"/>
        <v>627</v>
      </c>
      <c r="H98" s="14"/>
      <c r="I98" s="14"/>
      <c r="J98" s="14"/>
      <c r="K98" s="14"/>
      <c r="L98" s="14"/>
      <c r="M98" s="14"/>
    </row>
    <row r="99" s="30" customFormat="1" ht="23" customHeight="1" spans="1:13">
      <c r="A99" s="113">
        <v>232</v>
      </c>
      <c r="B99" s="114" t="s">
        <v>57</v>
      </c>
      <c r="C99" s="114" t="s">
        <v>58</v>
      </c>
      <c r="D99" s="78" t="s">
        <v>173</v>
      </c>
      <c r="E99" s="112">
        <v>2346</v>
      </c>
      <c r="F99" s="130">
        <f t="shared" si="2"/>
        <v>2346</v>
      </c>
      <c r="G99" s="112">
        <f t="shared" si="3"/>
        <v>2346</v>
      </c>
      <c r="H99" s="131"/>
      <c r="I99" s="131"/>
      <c r="J99" s="131"/>
      <c r="K99" s="131"/>
      <c r="L99" s="131"/>
      <c r="M99" s="131"/>
    </row>
    <row r="100" s="30" customFormat="1" ht="23" customHeight="1" spans="1:13">
      <c r="A100" s="80" t="s">
        <v>44</v>
      </c>
      <c r="B100" s="132"/>
      <c r="C100" s="132"/>
      <c r="D100" s="81"/>
      <c r="E100" s="130">
        <f t="shared" ref="E100:J100" si="4">SUM(E6:E99)</f>
        <v>77093.49</v>
      </c>
      <c r="F100" s="130">
        <f t="shared" si="4"/>
        <v>76513.49</v>
      </c>
      <c r="G100" s="130">
        <f t="shared" si="4"/>
        <v>76513.49</v>
      </c>
      <c r="H100" s="130">
        <f t="shared" si="4"/>
        <v>0</v>
      </c>
      <c r="I100" s="130">
        <f t="shared" si="4"/>
        <v>0</v>
      </c>
      <c r="J100" s="130">
        <f t="shared" si="4"/>
        <v>580</v>
      </c>
      <c r="K100" s="131"/>
      <c r="L100" s="131"/>
      <c r="M100" s="131"/>
    </row>
  </sheetData>
  <mergeCells count="10">
    <mergeCell ref="A2:M2"/>
    <mergeCell ref="A4:D4"/>
    <mergeCell ref="F4:I4"/>
    <mergeCell ref="A5:C5"/>
    <mergeCell ref="A100:D100"/>
    <mergeCell ref="E4:E5"/>
    <mergeCell ref="J4:J5"/>
    <mergeCell ref="K4:K5"/>
    <mergeCell ref="L4:L5"/>
    <mergeCell ref="M4:M5"/>
  </mergeCells>
  <printOptions horizontalCentered="1"/>
  <pageMargins left="0" right="0" top="0.357638888888889" bottom="0.161111111111111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4"/>
  <sheetViews>
    <sheetView topLeftCell="A4" workbookViewId="0">
      <selection activeCell="H101" sqref="F101:H101"/>
    </sheetView>
  </sheetViews>
  <sheetFormatPr defaultColWidth="9" defaultRowHeight="14.25" outlineLevelCol="7"/>
  <cols>
    <col min="1" max="1" width="4.5" style="30" customWidth="1"/>
    <col min="2" max="2" width="5" style="30" customWidth="1"/>
    <col min="3" max="3" width="5.25" style="30" customWidth="1"/>
    <col min="4" max="4" width="28.5" style="30" customWidth="1"/>
    <col min="5" max="8" width="12.625" style="30" customWidth="1"/>
    <col min="9" max="9" width="13.5" style="30" customWidth="1"/>
    <col min="10" max="16384" width="9" style="30"/>
  </cols>
  <sheetData>
    <row r="1" s="30" customFormat="1" customHeight="1" spans="8:8">
      <c r="H1" s="72"/>
    </row>
    <row r="2" s="30" customFormat="1" ht="21" customHeight="1" spans="1:8">
      <c r="A2" s="82" t="s">
        <v>174</v>
      </c>
      <c r="B2" s="82"/>
      <c r="C2" s="82"/>
      <c r="D2" s="82"/>
      <c r="E2" s="82"/>
      <c r="F2" s="82"/>
      <c r="G2" s="82"/>
      <c r="H2" s="82"/>
    </row>
    <row r="3" s="30" customFormat="1" ht="21" customHeight="1" spans="1:8">
      <c r="A3" s="74" t="s">
        <v>1</v>
      </c>
      <c r="B3" s="106"/>
      <c r="C3" s="106"/>
      <c r="D3" s="106"/>
      <c r="E3" s="75"/>
      <c r="F3" s="75"/>
      <c r="G3" s="107"/>
      <c r="H3" s="41" t="s">
        <v>2</v>
      </c>
    </row>
    <row r="4" s="30" customFormat="1" ht="25.5" customHeight="1" spans="1:8">
      <c r="A4" s="89" t="s">
        <v>175</v>
      </c>
      <c r="B4" s="90"/>
      <c r="C4" s="90"/>
      <c r="D4" s="91"/>
      <c r="E4" s="76" t="s">
        <v>176</v>
      </c>
      <c r="F4" s="76"/>
      <c r="G4" s="76"/>
      <c r="H4" s="76"/>
    </row>
    <row r="5" s="30" customFormat="1" ht="29" customHeight="1" spans="1:8">
      <c r="A5" s="76" t="s">
        <v>50</v>
      </c>
      <c r="B5" s="76"/>
      <c r="C5" s="76"/>
      <c r="D5" s="76" t="s">
        <v>51</v>
      </c>
      <c r="E5" s="108" t="s">
        <v>52</v>
      </c>
      <c r="F5" s="89" t="s">
        <v>177</v>
      </c>
      <c r="G5" s="91"/>
      <c r="H5" s="108" t="s">
        <v>178</v>
      </c>
    </row>
    <row r="6" s="30" customFormat="1" ht="29" customHeight="1" spans="1:8">
      <c r="A6" s="76"/>
      <c r="B6" s="76"/>
      <c r="C6" s="76"/>
      <c r="D6" s="76"/>
      <c r="E6" s="109"/>
      <c r="F6" s="110" t="s">
        <v>179</v>
      </c>
      <c r="G6" s="110" t="s">
        <v>180</v>
      </c>
      <c r="H6" s="109"/>
    </row>
    <row r="7" s="30" customFormat="1" ht="27" customHeight="1" spans="1:8">
      <c r="A7" s="111" t="s">
        <v>56</v>
      </c>
      <c r="B7" s="111" t="s">
        <v>57</v>
      </c>
      <c r="C7" s="111" t="s">
        <v>58</v>
      </c>
      <c r="D7" s="77" t="s">
        <v>59</v>
      </c>
      <c r="E7" s="112">
        <f t="shared" ref="E7:E70" si="0">F7+G7+H7</f>
        <v>4609.12</v>
      </c>
      <c r="F7" s="112">
        <v>933.92</v>
      </c>
      <c r="G7" s="112">
        <f>381.96+142.02+180.76+2699+70+119.04+82.69-0.27</f>
        <v>3675.2</v>
      </c>
      <c r="H7" s="112"/>
    </row>
    <row r="8" s="30" customFormat="1" ht="27" customHeight="1" spans="1:8">
      <c r="A8" s="111" t="s">
        <v>56</v>
      </c>
      <c r="B8" s="111" t="s">
        <v>57</v>
      </c>
      <c r="C8" s="111" t="s">
        <v>60</v>
      </c>
      <c r="D8" s="78" t="s">
        <v>61</v>
      </c>
      <c r="E8" s="112">
        <f t="shared" si="0"/>
        <v>4157</v>
      </c>
      <c r="F8" s="112"/>
      <c r="G8" s="112"/>
      <c r="H8" s="112">
        <f>4162-5</f>
        <v>4157</v>
      </c>
    </row>
    <row r="9" s="30" customFormat="1" ht="27" customHeight="1" spans="1:8">
      <c r="A9" s="113" t="s">
        <v>56</v>
      </c>
      <c r="B9" s="113" t="s">
        <v>57</v>
      </c>
      <c r="C9" s="113" t="s">
        <v>62</v>
      </c>
      <c r="D9" s="77" t="s">
        <v>63</v>
      </c>
      <c r="E9" s="112">
        <f t="shared" si="0"/>
        <v>6.5</v>
      </c>
      <c r="F9" s="112">
        <v>6.5</v>
      </c>
      <c r="G9" s="112"/>
      <c r="H9" s="112"/>
    </row>
    <row r="10" s="30" customFormat="1" ht="27" customHeight="1" spans="1:8">
      <c r="A10" s="111" t="s">
        <v>56</v>
      </c>
      <c r="B10" s="111" t="s">
        <v>57</v>
      </c>
      <c r="C10" s="111" t="s">
        <v>64</v>
      </c>
      <c r="D10" s="78" t="s">
        <v>65</v>
      </c>
      <c r="E10" s="112">
        <f t="shared" si="0"/>
        <v>320</v>
      </c>
      <c r="F10" s="112"/>
      <c r="G10" s="112"/>
      <c r="H10" s="112">
        <v>320</v>
      </c>
    </row>
    <row r="11" s="30" customFormat="1" ht="27" customHeight="1" spans="1:8">
      <c r="A11" s="111" t="s">
        <v>56</v>
      </c>
      <c r="B11" s="111" t="s">
        <v>66</v>
      </c>
      <c r="C11" s="111" t="s">
        <v>67</v>
      </c>
      <c r="D11" s="78" t="s">
        <v>68</v>
      </c>
      <c r="E11" s="112">
        <f t="shared" si="0"/>
        <v>411</v>
      </c>
      <c r="F11" s="112"/>
      <c r="G11" s="112"/>
      <c r="H11" s="112">
        <v>411</v>
      </c>
    </row>
    <row r="12" s="30" customFormat="1" ht="27" customHeight="1" spans="1:8">
      <c r="A12" s="111" t="s">
        <v>56</v>
      </c>
      <c r="B12" s="111" t="s">
        <v>69</v>
      </c>
      <c r="C12" s="111" t="s">
        <v>67</v>
      </c>
      <c r="D12" s="78" t="s">
        <v>70</v>
      </c>
      <c r="E12" s="112">
        <f t="shared" si="0"/>
        <v>100</v>
      </c>
      <c r="F12" s="112"/>
      <c r="G12" s="112"/>
      <c r="H12" s="112">
        <v>100</v>
      </c>
    </row>
    <row r="13" s="30" customFormat="1" ht="27" customHeight="1" spans="1:8">
      <c r="A13" s="111" t="s">
        <v>56</v>
      </c>
      <c r="B13" s="111" t="s">
        <v>62</v>
      </c>
      <c r="C13" s="111" t="s">
        <v>60</v>
      </c>
      <c r="D13" s="78" t="s">
        <v>61</v>
      </c>
      <c r="E13" s="112">
        <f t="shared" si="0"/>
        <v>112</v>
      </c>
      <c r="F13" s="112"/>
      <c r="G13" s="112"/>
      <c r="H13" s="112">
        <v>112</v>
      </c>
    </row>
    <row r="14" s="30" customFormat="1" ht="27" customHeight="1" spans="1:8">
      <c r="A14" s="111" t="s">
        <v>56</v>
      </c>
      <c r="B14" s="111" t="s">
        <v>62</v>
      </c>
      <c r="C14" s="111" t="s">
        <v>69</v>
      </c>
      <c r="D14" s="78" t="s">
        <v>71</v>
      </c>
      <c r="E14" s="112">
        <f t="shared" si="0"/>
        <v>37</v>
      </c>
      <c r="F14" s="112"/>
      <c r="G14" s="112"/>
      <c r="H14" s="112">
        <v>37</v>
      </c>
    </row>
    <row r="15" s="30" customFormat="1" ht="27" customHeight="1" spans="1:8">
      <c r="A15" s="111" t="s">
        <v>56</v>
      </c>
      <c r="B15" s="111" t="s">
        <v>72</v>
      </c>
      <c r="C15" s="111" t="s">
        <v>60</v>
      </c>
      <c r="D15" s="78" t="s">
        <v>61</v>
      </c>
      <c r="E15" s="112">
        <f t="shared" si="0"/>
        <v>1500</v>
      </c>
      <c r="F15" s="112"/>
      <c r="G15" s="112"/>
      <c r="H15" s="112">
        <v>1500</v>
      </c>
    </row>
    <row r="16" s="30" customFormat="1" ht="27" customHeight="1" spans="1:8">
      <c r="A16" s="111" t="s">
        <v>56</v>
      </c>
      <c r="B16" s="111" t="s">
        <v>64</v>
      </c>
      <c r="C16" s="111" t="s">
        <v>66</v>
      </c>
      <c r="D16" s="78" t="s">
        <v>73</v>
      </c>
      <c r="E16" s="112">
        <f t="shared" si="0"/>
        <v>100</v>
      </c>
      <c r="F16" s="112"/>
      <c r="G16" s="112"/>
      <c r="H16" s="112">
        <v>100</v>
      </c>
    </row>
    <row r="17" s="30" customFormat="1" ht="27" customHeight="1" spans="1:8">
      <c r="A17" s="111" t="s">
        <v>56</v>
      </c>
      <c r="B17" s="111" t="s">
        <v>74</v>
      </c>
      <c r="C17" s="111" t="s">
        <v>60</v>
      </c>
      <c r="D17" s="78" t="s">
        <v>61</v>
      </c>
      <c r="E17" s="112">
        <f t="shared" si="0"/>
        <v>5</v>
      </c>
      <c r="F17" s="112"/>
      <c r="G17" s="112"/>
      <c r="H17" s="112">
        <v>5</v>
      </c>
    </row>
    <row r="18" s="30" customFormat="1" ht="27" customHeight="1" spans="1:8">
      <c r="A18" s="111" t="s">
        <v>56</v>
      </c>
      <c r="B18" s="111" t="s">
        <v>74</v>
      </c>
      <c r="C18" s="111" t="s">
        <v>66</v>
      </c>
      <c r="D18" s="78" t="s">
        <v>75</v>
      </c>
      <c r="E18" s="112">
        <f t="shared" si="0"/>
        <v>15</v>
      </c>
      <c r="F18" s="112"/>
      <c r="G18" s="112"/>
      <c r="H18" s="112">
        <v>15</v>
      </c>
    </row>
    <row r="19" s="30" customFormat="1" ht="27" customHeight="1" spans="1:8">
      <c r="A19" s="111" t="s">
        <v>56</v>
      </c>
      <c r="B19" s="111" t="s">
        <v>74</v>
      </c>
      <c r="C19" s="111" t="s">
        <v>67</v>
      </c>
      <c r="D19" s="78" t="s">
        <v>76</v>
      </c>
      <c r="E19" s="112">
        <f t="shared" si="0"/>
        <v>40</v>
      </c>
      <c r="F19" s="112"/>
      <c r="G19" s="112"/>
      <c r="H19" s="112">
        <v>40</v>
      </c>
    </row>
    <row r="20" s="30" customFormat="1" ht="27" customHeight="1" spans="1:8">
      <c r="A20" s="111" t="s">
        <v>56</v>
      </c>
      <c r="B20" s="111" t="s">
        <v>77</v>
      </c>
      <c r="C20" s="111" t="s">
        <v>64</v>
      </c>
      <c r="D20" s="78" t="s">
        <v>78</v>
      </c>
      <c r="E20" s="112">
        <f t="shared" si="0"/>
        <v>580</v>
      </c>
      <c r="F20" s="112"/>
      <c r="G20" s="112"/>
      <c r="H20" s="112">
        <v>580</v>
      </c>
    </row>
    <row r="21" s="30" customFormat="1" ht="27" customHeight="1" spans="1:8">
      <c r="A21" s="111" t="s">
        <v>56</v>
      </c>
      <c r="B21" s="111" t="s">
        <v>79</v>
      </c>
      <c r="C21" s="111" t="s">
        <v>66</v>
      </c>
      <c r="D21" s="78" t="s">
        <v>80</v>
      </c>
      <c r="E21" s="112">
        <f t="shared" si="0"/>
        <v>2</v>
      </c>
      <c r="F21" s="112"/>
      <c r="G21" s="112"/>
      <c r="H21" s="112">
        <v>2</v>
      </c>
    </row>
    <row r="22" s="30" customFormat="1" ht="27" customHeight="1" spans="1:8">
      <c r="A22" s="111" t="s">
        <v>56</v>
      </c>
      <c r="B22" s="111" t="s">
        <v>81</v>
      </c>
      <c r="C22" s="111" t="s">
        <v>62</v>
      </c>
      <c r="D22" s="78" t="s">
        <v>82</v>
      </c>
      <c r="E22" s="112">
        <f t="shared" si="0"/>
        <v>50</v>
      </c>
      <c r="F22" s="112"/>
      <c r="G22" s="112"/>
      <c r="H22" s="112">
        <v>50</v>
      </c>
    </row>
    <row r="23" s="30" customFormat="1" ht="27" customHeight="1" spans="1:8">
      <c r="A23" s="111" t="s">
        <v>56</v>
      </c>
      <c r="B23" s="111" t="s">
        <v>81</v>
      </c>
      <c r="C23" s="111" t="s">
        <v>67</v>
      </c>
      <c r="D23" s="78" t="s">
        <v>83</v>
      </c>
      <c r="E23" s="112">
        <f t="shared" si="0"/>
        <v>10</v>
      </c>
      <c r="F23" s="112"/>
      <c r="G23" s="112"/>
      <c r="H23" s="112">
        <v>10</v>
      </c>
    </row>
    <row r="24" s="30" customFormat="1" ht="27" customHeight="1" spans="1:8">
      <c r="A24" s="111" t="s">
        <v>56</v>
      </c>
      <c r="B24" s="111" t="s">
        <v>84</v>
      </c>
      <c r="C24" s="111" t="s">
        <v>67</v>
      </c>
      <c r="D24" s="78" t="s">
        <v>85</v>
      </c>
      <c r="E24" s="112">
        <f t="shared" si="0"/>
        <v>120</v>
      </c>
      <c r="F24" s="112"/>
      <c r="G24" s="112"/>
      <c r="H24" s="112">
        <v>120</v>
      </c>
    </row>
    <row r="25" s="30" customFormat="1" ht="27" customHeight="1" spans="1:8">
      <c r="A25" s="111" t="s">
        <v>56</v>
      </c>
      <c r="B25" s="111" t="s">
        <v>86</v>
      </c>
      <c r="C25" s="111" t="s">
        <v>67</v>
      </c>
      <c r="D25" s="78" t="s">
        <v>87</v>
      </c>
      <c r="E25" s="112">
        <f t="shared" si="0"/>
        <v>150</v>
      </c>
      <c r="F25" s="112"/>
      <c r="G25" s="112"/>
      <c r="H25" s="112">
        <v>150</v>
      </c>
    </row>
    <row r="26" s="30" customFormat="1" ht="27" customHeight="1" spans="1:8">
      <c r="A26" s="111" t="s">
        <v>56</v>
      </c>
      <c r="B26" s="111" t="s">
        <v>88</v>
      </c>
      <c r="C26" s="111" t="s">
        <v>66</v>
      </c>
      <c r="D26" s="78" t="s">
        <v>89</v>
      </c>
      <c r="E26" s="112">
        <f t="shared" si="0"/>
        <v>15</v>
      </c>
      <c r="F26" s="112"/>
      <c r="G26" s="112"/>
      <c r="H26" s="112">
        <v>15</v>
      </c>
    </row>
    <row r="27" s="30" customFormat="1" ht="27" customHeight="1" spans="1:8">
      <c r="A27" s="113">
        <v>201</v>
      </c>
      <c r="B27" s="113" t="s">
        <v>90</v>
      </c>
      <c r="C27" s="113" t="s">
        <v>58</v>
      </c>
      <c r="D27" s="77" t="s">
        <v>59</v>
      </c>
      <c r="E27" s="112">
        <f t="shared" si="0"/>
        <v>7.54</v>
      </c>
      <c r="F27" s="112">
        <v>7.54</v>
      </c>
      <c r="G27" s="112"/>
      <c r="H27" s="112"/>
    </row>
    <row r="28" s="30" customFormat="1" ht="27" customHeight="1" spans="1:8">
      <c r="A28" s="113">
        <v>201</v>
      </c>
      <c r="B28" s="113">
        <v>38</v>
      </c>
      <c r="C28" s="113">
        <v>10</v>
      </c>
      <c r="D28" s="78" t="s">
        <v>91</v>
      </c>
      <c r="E28" s="112">
        <f t="shared" si="0"/>
        <v>20</v>
      </c>
      <c r="F28" s="112"/>
      <c r="G28" s="112"/>
      <c r="H28" s="112">
        <v>20</v>
      </c>
    </row>
    <row r="29" s="30" customFormat="1" ht="27" customHeight="1" spans="1:8">
      <c r="A29" s="113">
        <v>201</v>
      </c>
      <c r="B29" s="113">
        <v>38</v>
      </c>
      <c r="C29" s="113">
        <v>12</v>
      </c>
      <c r="D29" s="78" t="s">
        <v>92</v>
      </c>
      <c r="E29" s="112">
        <f t="shared" si="0"/>
        <v>20</v>
      </c>
      <c r="F29" s="112"/>
      <c r="G29" s="112"/>
      <c r="H29" s="112">
        <v>20</v>
      </c>
    </row>
    <row r="30" s="30" customFormat="1" ht="27" customHeight="1" spans="1:8">
      <c r="A30" s="113">
        <v>201</v>
      </c>
      <c r="B30" s="113">
        <v>38</v>
      </c>
      <c r="C30" s="113">
        <v>16</v>
      </c>
      <c r="D30" s="78" t="s">
        <v>93</v>
      </c>
      <c r="E30" s="112">
        <f t="shared" si="0"/>
        <v>30</v>
      </c>
      <c r="F30" s="112"/>
      <c r="G30" s="112"/>
      <c r="H30" s="112">
        <v>30</v>
      </c>
    </row>
    <row r="31" s="30" customFormat="1" ht="27" customHeight="1" spans="1:8">
      <c r="A31" s="113">
        <v>201</v>
      </c>
      <c r="B31" s="113">
        <v>38</v>
      </c>
      <c r="C31" s="113">
        <v>99</v>
      </c>
      <c r="D31" s="78" t="s">
        <v>94</v>
      </c>
      <c r="E31" s="112">
        <f t="shared" si="0"/>
        <v>30</v>
      </c>
      <c r="F31" s="112"/>
      <c r="G31" s="112"/>
      <c r="H31" s="112">
        <v>30</v>
      </c>
    </row>
    <row r="32" s="30" customFormat="1" ht="27" customHeight="1" spans="1:8">
      <c r="A32" s="113">
        <v>204</v>
      </c>
      <c r="B32" s="114" t="s">
        <v>60</v>
      </c>
      <c r="C32" s="113">
        <v>20</v>
      </c>
      <c r="D32" s="78" t="s">
        <v>95</v>
      </c>
      <c r="E32" s="112">
        <f t="shared" si="0"/>
        <v>30</v>
      </c>
      <c r="F32" s="112"/>
      <c r="G32" s="112"/>
      <c r="H32" s="112">
        <v>30</v>
      </c>
    </row>
    <row r="33" s="30" customFormat="1" ht="27" customHeight="1" spans="1:8">
      <c r="A33" s="113">
        <v>204</v>
      </c>
      <c r="B33" s="114" t="s">
        <v>62</v>
      </c>
      <c r="C33" s="114" t="s">
        <v>69</v>
      </c>
      <c r="D33" s="78" t="s">
        <v>96</v>
      </c>
      <c r="E33" s="112">
        <f t="shared" si="0"/>
        <v>5</v>
      </c>
      <c r="F33" s="112"/>
      <c r="G33" s="112"/>
      <c r="H33" s="112">
        <v>5</v>
      </c>
    </row>
    <row r="34" s="30" customFormat="1" ht="27" customHeight="1" spans="1:8">
      <c r="A34" s="113">
        <v>204</v>
      </c>
      <c r="B34" s="114" t="s">
        <v>62</v>
      </c>
      <c r="C34" s="113">
        <v>10</v>
      </c>
      <c r="D34" s="78" t="s">
        <v>97</v>
      </c>
      <c r="E34" s="112">
        <f t="shared" si="0"/>
        <v>20</v>
      </c>
      <c r="F34" s="112"/>
      <c r="G34" s="112"/>
      <c r="H34" s="112">
        <v>20</v>
      </c>
    </row>
    <row r="35" s="30" customFormat="1" ht="27" customHeight="1" spans="1:8">
      <c r="A35" s="113">
        <v>204</v>
      </c>
      <c r="B35" s="114" t="s">
        <v>64</v>
      </c>
      <c r="C35" s="113">
        <v>99</v>
      </c>
      <c r="D35" s="78" t="s">
        <v>98</v>
      </c>
      <c r="E35" s="112">
        <f t="shared" si="0"/>
        <v>50</v>
      </c>
      <c r="F35" s="112"/>
      <c r="G35" s="112"/>
      <c r="H35" s="112">
        <v>50</v>
      </c>
    </row>
    <row r="36" s="30" customFormat="1" ht="27" customHeight="1" spans="1:8">
      <c r="A36" s="113">
        <v>204</v>
      </c>
      <c r="B36" s="114" t="s">
        <v>67</v>
      </c>
      <c r="C36" s="113">
        <v>99</v>
      </c>
      <c r="D36" s="78" t="s">
        <v>99</v>
      </c>
      <c r="E36" s="112">
        <f t="shared" si="0"/>
        <v>160</v>
      </c>
      <c r="F36" s="112"/>
      <c r="G36" s="112"/>
      <c r="H36" s="112">
        <v>160</v>
      </c>
    </row>
    <row r="37" s="30" customFormat="1" ht="27" customHeight="1" spans="1:8">
      <c r="A37" s="113" t="s">
        <v>100</v>
      </c>
      <c r="B37" s="113" t="s">
        <v>69</v>
      </c>
      <c r="C37" s="113" t="s">
        <v>58</v>
      </c>
      <c r="D37" s="77" t="s">
        <v>101</v>
      </c>
      <c r="E37" s="112">
        <f t="shared" si="0"/>
        <v>1.3</v>
      </c>
      <c r="F37" s="112">
        <v>1.3</v>
      </c>
      <c r="G37" s="112"/>
      <c r="H37" s="112"/>
    </row>
    <row r="38" s="30" customFormat="1" ht="27" customHeight="1" spans="1:8">
      <c r="A38" s="113">
        <v>206</v>
      </c>
      <c r="B38" s="114" t="s">
        <v>67</v>
      </c>
      <c r="C38" s="113">
        <v>99</v>
      </c>
      <c r="D38" s="78" t="s">
        <v>102</v>
      </c>
      <c r="E38" s="112">
        <f t="shared" si="0"/>
        <v>20000</v>
      </c>
      <c r="F38" s="112"/>
      <c r="G38" s="112"/>
      <c r="H38" s="112">
        <v>20000</v>
      </c>
    </row>
    <row r="39" s="30" customFormat="1" ht="27" customHeight="1" spans="1:8">
      <c r="A39" s="113">
        <v>207</v>
      </c>
      <c r="B39" s="114" t="s">
        <v>67</v>
      </c>
      <c r="C39" s="114" t="s">
        <v>60</v>
      </c>
      <c r="D39" s="78" t="s">
        <v>103</v>
      </c>
      <c r="E39" s="112">
        <f t="shared" si="0"/>
        <v>150</v>
      </c>
      <c r="F39" s="112"/>
      <c r="G39" s="112"/>
      <c r="H39" s="112">
        <v>150</v>
      </c>
    </row>
    <row r="40" s="30" customFormat="1" ht="27" customHeight="1" spans="1:8">
      <c r="A40" s="113">
        <v>208</v>
      </c>
      <c r="B40" s="114" t="s">
        <v>58</v>
      </c>
      <c r="C40" s="114" t="s">
        <v>69</v>
      </c>
      <c r="D40" s="78" t="s">
        <v>104</v>
      </c>
      <c r="E40" s="112">
        <f t="shared" si="0"/>
        <v>30</v>
      </c>
      <c r="F40" s="112"/>
      <c r="G40" s="112"/>
      <c r="H40" s="112">
        <v>30</v>
      </c>
    </row>
    <row r="41" s="30" customFormat="1" ht="27" customHeight="1" spans="1:8">
      <c r="A41" s="113">
        <v>208</v>
      </c>
      <c r="B41" s="114" t="s">
        <v>58</v>
      </c>
      <c r="C41" s="113">
        <v>16</v>
      </c>
      <c r="D41" s="78" t="s">
        <v>105</v>
      </c>
      <c r="E41" s="112">
        <f t="shared" si="0"/>
        <v>50</v>
      </c>
      <c r="F41" s="112"/>
      <c r="G41" s="112"/>
      <c r="H41" s="112">
        <v>50</v>
      </c>
    </row>
    <row r="42" s="30" customFormat="1" ht="27" customHeight="1" spans="1:8">
      <c r="A42" s="113">
        <v>208</v>
      </c>
      <c r="B42" s="114" t="s">
        <v>58</v>
      </c>
      <c r="C42" s="113">
        <v>99</v>
      </c>
      <c r="D42" s="78" t="s">
        <v>106</v>
      </c>
      <c r="E42" s="112">
        <f t="shared" si="0"/>
        <v>150</v>
      </c>
      <c r="F42" s="112"/>
      <c r="G42" s="112"/>
      <c r="H42" s="112">
        <v>150</v>
      </c>
    </row>
    <row r="43" s="30" customFormat="1" ht="27" customHeight="1" spans="1:8">
      <c r="A43" s="113">
        <v>208</v>
      </c>
      <c r="B43" s="114" t="s">
        <v>60</v>
      </c>
      <c r="C43" s="113">
        <v>99</v>
      </c>
      <c r="D43" s="78" t="s">
        <v>107</v>
      </c>
      <c r="E43" s="112">
        <f t="shared" si="0"/>
        <v>190</v>
      </c>
      <c r="F43" s="112"/>
      <c r="G43" s="112"/>
      <c r="H43" s="112">
        <v>190</v>
      </c>
    </row>
    <row r="44" s="30" customFormat="1" ht="27" customHeight="1" spans="1:8">
      <c r="A44" s="113">
        <v>208</v>
      </c>
      <c r="B44" s="114" t="s">
        <v>69</v>
      </c>
      <c r="C44" s="114" t="s">
        <v>58</v>
      </c>
      <c r="D44" s="77" t="s">
        <v>108</v>
      </c>
      <c r="E44" s="112">
        <f t="shared" si="0"/>
        <v>6.97</v>
      </c>
      <c r="F44" s="112"/>
      <c r="G44" s="112">
        <f>3.74+3.23</f>
        <v>6.97</v>
      </c>
      <c r="H44" s="112"/>
    </row>
    <row r="45" s="30" customFormat="1" ht="27" customHeight="1" spans="1:8">
      <c r="A45" s="113">
        <v>208</v>
      </c>
      <c r="B45" s="114" t="s">
        <v>69</v>
      </c>
      <c r="C45" s="114" t="s">
        <v>60</v>
      </c>
      <c r="D45" s="77" t="s">
        <v>109</v>
      </c>
      <c r="E45" s="112">
        <f t="shared" si="0"/>
        <v>2.36</v>
      </c>
      <c r="F45" s="112"/>
      <c r="G45" s="112">
        <v>2.36</v>
      </c>
      <c r="H45" s="112"/>
    </row>
    <row r="46" s="30" customFormat="1" ht="27" customHeight="1" spans="1:8">
      <c r="A46" s="111" t="s">
        <v>110</v>
      </c>
      <c r="B46" s="111" t="s">
        <v>69</v>
      </c>
      <c r="C46" s="111" t="s">
        <v>69</v>
      </c>
      <c r="D46" s="77" t="s">
        <v>111</v>
      </c>
      <c r="E46" s="112">
        <f t="shared" si="0"/>
        <v>105.83</v>
      </c>
      <c r="F46" s="112"/>
      <c r="G46" s="112">
        <v>105.83</v>
      </c>
      <c r="H46" s="112"/>
    </row>
    <row r="47" s="30" customFormat="1" ht="27" customHeight="1" spans="1:8">
      <c r="A47" s="111" t="s">
        <v>110</v>
      </c>
      <c r="B47" s="111" t="s">
        <v>69</v>
      </c>
      <c r="C47" s="111" t="s">
        <v>62</v>
      </c>
      <c r="D47" s="77" t="s">
        <v>112</v>
      </c>
      <c r="E47" s="112">
        <f t="shared" si="0"/>
        <v>0</v>
      </c>
      <c r="F47" s="112"/>
      <c r="G47" s="112"/>
      <c r="H47" s="112"/>
    </row>
    <row r="48" s="30" customFormat="1" ht="27" customHeight="1" spans="1:8">
      <c r="A48" s="113">
        <v>208</v>
      </c>
      <c r="B48" s="114" t="s">
        <v>74</v>
      </c>
      <c r="C48" s="113">
        <v>99</v>
      </c>
      <c r="D48" s="78" t="s">
        <v>113</v>
      </c>
      <c r="E48" s="112">
        <f t="shared" si="0"/>
        <v>40</v>
      </c>
      <c r="F48" s="112"/>
      <c r="G48" s="112"/>
      <c r="H48" s="112">
        <v>40</v>
      </c>
    </row>
    <row r="49" s="30" customFormat="1" ht="27" customHeight="1" spans="1:8">
      <c r="A49" s="113">
        <v>208</v>
      </c>
      <c r="B49" s="114" t="s">
        <v>114</v>
      </c>
      <c r="C49" s="114" t="s">
        <v>58</v>
      </c>
      <c r="D49" s="78" t="s">
        <v>115</v>
      </c>
      <c r="E49" s="112">
        <f t="shared" si="0"/>
        <v>10</v>
      </c>
      <c r="F49" s="112"/>
      <c r="G49" s="112"/>
      <c r="H49" s="112">
        <v>10</v>
      </c>
    </row>
    <row r="50" s="30" customFormat="1" ht="27" customHeight="1" spans="1:8">
      <c r="A50" s="111" t="s">
        <v>110</v>
      </c>
      <c r="B50" s="111" t="s">
        <v>116</v>
      </c>
      <c r="C50" s="111" t="s">
        <v>60</v>
      </c>
      <c r="D50" s="77" t="s">
        <v>117</v>
      </c>
      <c r="E50" s="112">
        <f t="shared" si="0"/>
        <v>8.24</v>
      </c>
      <c r="F50" s="112"/>
      <c r="G50" s="112">
        <v>8.24</v>
      </c>
      <c r="H50" s="112"/>
    </row>
    <row r="51" s="30" customFormat="1" ht="27" customHeight="1" spans="1:8">
      <c r="A51" s="115" t="s">
        <v>110</v>
      </c>
      <c r="B51" s="115" t="s">
        <v>116</v>
      </c>
      <c r="C51" s="115" t="s">
        <v>67</v>
      </c>
      <c r="D51" s="77" t="s">
        <v>118</v>
      </c>
      <c r="E51" s="112">
        <f t="shared" si="0"/>
        <v>9.89</v>
      </c>
      <c r="F51" s="112"/>
      <c r="G51" s="112">
        <f>5.77+4.12</f>
        <v>9.89</v>
      </c>
      <c r="H51" s="112"/>
    </row>
    <row r="52" s="30" customFormat="1" ht="27" customHeight="1" spans="1:8">
      <c r="A52" s="113">
        <v>208</v>
      </c>
      <c r="B52" s="114" t="s">
        <v>119</v>
      </c>
      <c r="C52" s="113">
        <v>99</v>
      </c>
      <c r="D52" s="78" t="s">
        <v>120</v>
      </c>
      <c r="E52" s="112">
        <f t="shared" si="0"/>
        <v>150</v>
      </c>
      <c r="F52" s="112"/>
      <c r="G52" s="112"/>
      <c r="H52" s="112">
        <v>150</v>
      </c>
    </row>
    <row r="53" s="30" customFormat="1" ht="27" customHeight="1" spans="1:8">
      <c r="A53" s="113">
        <v>208</v>
      </c>
      <c r="B53" s="114" t="s">
        <v>121</v>
      </c>
      <c r="C53" s="113">
        <v>99</v>
      </c>
      <c r="D53" s="78" t="s">
        <v>122</v>
      </c>
      <c r="E53" s="112">
        <f t="shared" si="0"/>
        <v>20</v>
      </c>
      <c r="F53" s="112"/>
      <c r="G53" s="112"/>
      <c r="H53" s="112">
        <v>20</v>
      </c>
    </row>
    <row r="54" s="30" customFormat="1" ht="27" customHeight="1" spans="1:8">
      <c r="A54" s="113">
        <v>210</v>
      </c>
      <c r="B54" s="114" t="s">
        <v>66</v>
      </c>
      <c r="C54" s="113">
        <v>10</v>
      </c>
      <c r="D54" s="78" t="s">
        <v>123</v>
      </c>
      <c r="E54" s="112">
        <f t="shared" si="0"/>
        <v>100</v>
      </c>
      <c r="F54" s="112"/>
      <c r="G54" s="112"/>
      <c r="H54" s="112">
        <v>100</v>
      </c>
    </row>
    <row r="55" s="30" customFormat="1" ht="27" customHeight="1" spans="1:8">
      <c r="A55" s="115" t="s">
        <v>124</v>
      </c>
      <c r="B55" s="115" t="s">
        <v>74</v>
      </c>
      <c r="C55" s="115" t="s">
        <v>58</v>
      </c>
      <c r="D55" s="77" t="s">
        <v>125</v>
      </c>
      <c r="E55" s="112">
        <f t="shared" si="0"/>
        <v>66.06</v>
      </c>
      <c r="F55" s="112"/>
      <c r="G55" s="112">
        <v>66.06</v>
      </c>
      <c r="H55" s="112"/>
    </row>
    <row r="56" s="30" customFormat="1" ht="27" customHeight="1" spans="1:8">
      <c r="A56" s="115" t="s">
        <v>124</v>
      </c>
      <c r="B56" s="115" t="s">
        <v>74</v>
      </c>
      <c r="C56" s="115" t="s">
        <v>57</v>
      </c>
      <c r="D56" s="77" t="s">
        <v>126</v>
      </c>
      <c r="E56" s="112">
        <f t="shared" si="0"/>
        <v>11.04</v>
      </c>
      <c r="F56" s="112"/>
      <c r="G56" s="112">
        <v>11.04</v>
      </c>
      <c r="H56" s="112"/>
    </row>
    <row r="57" s="30" customFormat="1" ht="27" customHeight="1" spans="1:8">
      <c r="A57" s="115" t="s">
        <v>124</v>
      </c>
      <c r="B57" s="115" t="s">
        <v>74</v>
      </c>
      <c r="C57" s="115" t="s">
        <v>67</v>
      </c>
      <c r="D57" s="77" t="s">
        <v>127</v>
      </c>
      <c r="E57" s="112">
        <f t="shared" si="0"/>
        <v>1.59</v>
      </c>
      <c r="F57" s="112"/>
      <c r="G57" s="112">
        <v>1.59</v>
      </c>
      <c r="H57" s="112"/>
    </row>
    <row r="58" s="30" customFormat="1" ht="27" customHeight="1" spans="1:8">
      <c r="A58" s="113">
        <v>210</v>
      </c>
      <c r="B58" s="114" t="s">
        <v>128</v>
      </c>
      <c r="C58" s="114" t="s">
        <v>60</v>
      </c>
      <c r="D58" s="78" t="s">
        <v>129</v>
      </c>
      <c r="E58" s="112">
        <f t="shared" si="0"/>
        <v>260</v>
      </c>
      <c r="F58" s="112"/>
      <c r="G58" s="112"/>
      <c r="H58" s="112">
        <v>260</v>
      </c>
    </row>
    <row r="59" s="30" customFormat="1" ht="27" customHeight="1" spans="1:8">
      <c r="A59" s="113">
        <v>210</v>
      </c>
      <c r="B59" s="114" t="s">
        <v>130</v>
      </c>
      <c r="C59" s="114" t="s">
        <v>67</v>
      </c>
      <c r="D59" s="78" t="s">
        <v>131</v>
      </c>
      <c r="E59" s="112">
        <f t="shared" si="0"/>
        <v>30</v>
      </c>
      <c r="F59" s="112"/>
      <c r="G59" s="112"/>
      <c r="H59" s="112">
        <v>30</v>
      </c>
    </row>
    <row r="60" s="30" customFormat="1" ht="27" customHeight="1" spans="1:8">
      <c r="A60" s="113">
        <v>210</v>
      </c>
      <c r="B60" s="114" t="s">
        <v>67</v>
      </c>
      <c r="C60" s="114" t="s">
        <v>67</v>
      </c>
      <c r="D60" s="78" t="s">
        <v>132</v>
      </c>
      <c r="E60" s="112">
        <f t="shared" si="0"/>
        <v>40</v>
      </c>
      <c r="F60" s="112"/>
      <c r="G60" s="112"/>
      <c r="H60" s="112">
        <v>40</v>
      </c>
    </row>
    <row r="61" s="30" customFormat="1" ht="27" customHeight="1" spans="1:8">
      <c r="A61" s="113">
        <v>211</v>
      </c>
      <c r="B61" s="113" t="s">
        <v>58</v>
      </c>
      <c r="C61" s="113" t="s">
        <v>58</v>
      </c>
      <c r="D61" s="77" t="s">
        <v>59</v>
      </c>
      <c r="E61" s="112">
        <f t="shared" si="0"/>
        <v>3.38</v>
      </c>
      <c r="F61" s="112">
        <v>3.38</v>
      </c>
      <c r="G61" s="112"/>
      <c r="H61" s="112"/>
    </row>
    <row r="62" s="30" customFormat="1" ht="27" customHeight="1" spans="1:8">
      <c r="A62" s="113">
        <v>211</v>
      </c>
      <c r="B62" s="113" t="s">
        <v>58</v>
      </c>
      <c r="C62" s="113" t="s">
        <v>60</v>
      </c>
      <c r="D62" s="77" t="s">
        <v>61</v>
      </c>
      <c r="E62" s="112">
        <f t="shared" si="0"/>
        <v>5</v>
      </c>
      <c r="F62" s="112"/>
      <c r="G62" s="112"/>
      <c r="H62" s="112">
        <v>5</v>
      </c>
    </row>
    <row r="63" s="30" customFormat="1" ht="27" customHeight="1" spans="1:8">
      <c r="A63" s="113">
        <v>211</v>
      </c>
      <c r="B63" s="114" t="s">
        <v>58</v>
      </c>
      <c r="C63" s="114" t="s">
        <v>67</v>
      </c>
      <c r="D63" s="78" t="s">
        <v>133</v>
      </c>
      <c r="E63" s="112">
        <f t="shared" si="0"/>
        <v>55</v>
      </c>
      <c r="F63" s="112"/>
      <c r="G63" s="112"/>
      <c r="H63" s="112">
        <v>55</v>
      </c>
    </row>
    <row r="64" s="30" customFormat="1" ht="27" customHeight="1" spans="1:8">
      <c r="A64" s="113">
        <v>211</v>
      </c>
      <c r="B64" s="114" t="s">
        <v>60</v>
      </c>
      <c r="C64" s="114" t="s">
        <v>67</v>
      </c>
      <c r="D64" s="78" t="s">
        <v>134</v>
      </c>
      <c r="E64" s="112">
        <f t="shared" si="0"/>
        <v>230</v>
      </c>
      <c r="F64" s="112"/>
      <c r="G64" s="112"/>
      <c r="H64" s="112">
        <v>230</v>
      </c>
    </row>
    <row r="65" s="30" customFormat="1" ht="27" customHeight="1" spans="1:8">
      <c r="A65" s="113">
        <v>211</v>
      </c>
      <c r="B65" s="114" t="s">
        <v>66</v>
      </c>
      <c r="C65" s="114" t="s">
        <v>60</v>
      </c>
      <c r="D65" s="78" t="s">
        <v>135</v>
      </c>
      <c r="E65" s="112">
        <f t="shared" si="0"/>
        <v>350</v>
      </c>
      <c r="F65" s="112"/>
      <c r="G65" s="112"/>
      <c r="H65" s="112">
        <v>350</v>
      </c>
    </row>
    <row r="66" s="30" customFormat="1" ht="27" customHeight="1" spans="1:8">
      <c r="A66" s="113">
        <v>211</v>
      </c>
      <c r="B66" s="114" t="s">
        <v>67</v>
      </c>
      <c r="C66" s="114" t="s">
        <v>67</v>
      </c>
      <c r="D66" s="78" t="s">
        <v>136</v>
      </c>
      <c r="E66" s="112">
        <f t="shared" si="0"/>
        <v>1500</v>
      </c>
      <c r="F66" s="112"/>
      <c r="G66" s="112"/>
      <c r="H66" s="112">
        <v>1500</v>
      </c>
    </row>
    <row r="67" s="30" customFormat="1" ht="27" customHeight="1" spans="1:8">
      <c r="A67" s="116" t="s">
        <v>137</v>
      </c>
      <c r="B67" s="116" t="s">
        <v>58</v>
      </c>
      <c r="C67" s="116" t="s">
        <v>58</v>
      </c>
      <c r="D67" s="77" t="s">
        <v>59</v>
      </c>
      <c r="E67" s="112">
        <f t="shared" si="0"/>
        <v>13.78</v>
      </c>
      <c r="F67" s="112">
        <v>13.78</v>
      </c>
      <c r="G67" s="112"/>
      <c r="H67" s="112"/>
    </row>
    <row r="68" s="30" customFormat="1" ht="27" customHeight="1" spans="1:8">
      <c r="A68" s="113">
        <v>212</v>
      </c>
      <c r="B68" s="114" t="s">
        <v>58</v>
      </c>
      <c r="C68" s="114" t="s">
        <v>66</v>
      </c>
      <c r="D68" s="78" t="s">
        <v>138</v>
      </c>
      <c r="E68" s="112">
        <f t="shared" si="0"/>
        <v>100</v>
      </c>
      <c r="F68" s="112"/>
      <c r="G68" s="112"/>
      <c r="H68" s="112">
        <v>100</v>
      </c>
    </row>
    <row r="69" s="30" customFormat="1" ht="27" customHeight="1" spans="1:8">
      <c r="A69" s="113">
        <v>212</v>
      </c>
      <c r="B69" s="114" t="s">
        <v>58</v>
      </c>
      <c r="C69" s="114" t="s">
        <v>62</v>
      </c>
      <c r="D69" s="78" t="s">
        <v>139</v>
      </c>
      <c r="E69" s="112">
        <f t="shared" si="0"/>
        <v>20</v>
      </c>
      <c r="F69" s="112"/>
      <c r="G69" s="112"/>
      <c r="H69" s="112">
        <v>20</v>
      </c>
    </row>
    <row r="70" s="30" customFormat="1" ht="27" customHeight="1" spans="1:8">
      <c r="A70" s="113">
        <v>212</v>
      </c>
      <c r="B70" s="114" t="s">
        <v>57</v>
      </c>
      <c r="C70" s="114" t="s">
        <v>67</v>
      </c>
      <c r="D70" s="78" t="s">
        <v>140</v>
      </c>
      <c r="E70" s="112">
        <f t="shared" si="0"/>
        <v>306</v>
      </c>
      <c r="F70" s="112"/>
      <c r="G70" s="112"/>
      <c r="H70" s="112">
        <v>306</v>
      </c>
    </row>
    <row r="71" s="30" customFormat="1" ht="27" customHeight="1" spans="1:8">
      <c r="A71" s="113">
        <v>212</v>
      </c>
      <c r="B71" s="114" t="s">
        <v>69</v>
      </c>
      <c r="C71" s="114" t="s">
        <v>58</v>
      </c>
      <c r="D71" s="78" t="s">
        <v>141</v>
      </c>
      <c r="E71" s="112">
        <f t="shared" ref="E71:E100" si="1">F71+G71+H71</f>
        <v>2362</v>
      </c>
      <c r="F71" s="112"/>
      <c r="G71" s="112"/>
      <c r="H71" s="112">
        <v>2362</v>
      </c>
    </row>
    <row r="72" s="30" customFormat="1" ht="27" customHeight="1" spans="1:8">
      <c r="A72" s="113">
        <v>212</v>
      </c>
      <c r="B72" s="114" t="s">
        <v>62</v>
      </c>
      <c r="C72" s="114" t="s">
        <v>58</v>
      </c>
      <c r="D72" s="78" t="s">
        <v>142</v>
      </c>
      <c r="E72" s="112">
        <f t="shared" si="1"/>
        <v>17.34</v>
      </c>
      <c r="F72" s="112">
        <v>2.34</v>
      </c>
      <c r="G72" s="112"/>
      <c r="H72" s="112">
        <v>15</v>
      </c>
    </row>
    <row r="73" s="30" customFormat="1" ht="27" customHeight="1" spans="1:8">
      <c r="A73" s="113">
        <v>212</v>
      </c>
      <c r="B73" s="114" t="s">
        <v>64</v>
      </c>
      <c r="C73" s="114" t="s">
        <v>60</v>
      </c>
      <c r="D73" s="78" t="s">
        <v>143</v>
      </c>
      <c r="E73" s="112">
        <f t="shared" si="1"/>
        <v>380</v>
      </c>
      <c r="F73" s="112"/>
      <c r="G73" s="112"/>
      <c r="H73" s="112">
        <v>380</v>
      </c>
    </row>
    <row r="74" s="30" customFormat="1" ht="27" customHeight="1" spans="1:8">
      <c r="A74" s="113">
        <v>212</v>
      </c>
      <c r="B74" s="114" t="s">
        <v>64</v>
      </c>
      <c r="C74" s="114" t="s">
        <v>62</v>
      </c>
      <c r="D74" s="78" t="s">
        <v>144</v>
      </c>
      <c r="E74" s="112">
        <f t="shared" si="1"/>
        <v>200</v>
      </c>
      <c r="F74" s="112"/>
      <c r="G74" s="112"/>
      <c r="H74" s="112">
        <v>200</v>
      </c>
    </row>
    <row r="75" s="30" customFormat="1" ht="27" customHeight="1" spans="1:8">
      <c r="A75" s="113">
        <v>212</v>
      </c>
      <c r="B75" s="114" t="s">
        <v>67</v>
      </c>
      <c r="C75" s="114" t="s">
        <v>67</v>
      </c>
      <c r="D75" s="78" t="s">
        <v>145</v>
      </c>
      <c r="E75" s="112">
        <f t="shared" si="1"/>
        <v>80</v>
      </c>
      <c r="F75" s="112"/>
      <c r="G75" s="112"/>
      <c r="H75" s="112">
        <v>80</v>
      </c>
    </row>
    <row r="76" s="30" customFormat="1" ht="27" customHeight="1" spans="1:8">
      <c r="A76" s="113">
        <v>213</v>
      </c>
      <c r="B76" s="114" t="s">
        <v>58</v>
      </c>
      <c r="C76" s="114" t="s">
        <v>62</v>
      </c>
      <c r="D76" s="78" t="s">
        <v>146</v>
      </c>
      <c r="E76" s="112">
        <f t="shared" si="1"/>
        <v>100</v>
      </c>
      <c r="F76" s="112"/>
      <c r="G76" s="112"/>
      <c r="H76" s="112">
        <v>100</v>
      </c>
    </row>
    <row r="77" s="30" customFormat="1" ht="27" customHeight="1" spans="1:8">
      <c r="A77" s="113">
        <v>213</v>
      </c>
      <c r="B77" s="114" t="s">
        <v>58</v>
      </c>
      <c r="C77" s="114" t="s">
        <v>147</v>
      </c>
      <c r="D77" s="78" t="s">
        <v>148</v>
      </c>
      <c r="E77" s="112">
        <f t="shared" si="1"/>
        <v>170</v>
      </c>
      <c r="F77" s="112"/>
      <c r="G77" s="112"/>
      <c r="H77" s="112">
        <v>170</v>
      </c>
    </row>
    <row r="78" s="30" customFormat="1" ht="27" customHeight="1" spans="1:8">
      <c r="A78" s="113">
        <v>213</v>
      </c>
      <c r="B78" s="114" t="s">
        <v>58</v>
      </c>
      <c r="C78" s="114" t="s">
        <v>149</v>
      </c>
      <c r="D78" s="78" t="s">
        <v>150</v>
      </c>
      <c r="E78" s="112">
        <f t="shared" si="1"/>
        <v>60</v>
      </c>
      <c r="F78" s="112"/>
      <c r="G78" s="112"/>
      <c r="H78" s="112">
        <v>60</v>
      </c>
    </row>
    <row r="79" s="30" customFormat="1" ht="27" customHeight="1" spans="1:8">
      <c r="A79" s="113">
        <v>213</v>
      </c>
      <c r="B79" s="114" t="s">
        <v>58</v>
      </c>
      <c r="C79" s="114" t="s">
        <v>67</v>
      </c>
      <c r="D79" s="78" t="s">
        <v>151</v>
      </c>
      <c r="E79" s="112">
        <f t="shared" si="1"/>
        <v>60</v>
      </c>
      <c r="F79" s="112"/>
      <c r="G79" s="112"/>
      <c r="H79" s="112">
        <v>60</v>
      </c>
    </row>
    <row r="80" s="30" customFormat="1" ht="27" customHeight="1" spans="1:8">
      <c r="A80" s="113">
        <v>213</v>
      </c>
      <c r="B80" s="114" t="s">
        <v>57</v>
      </c>
      <c r="C80" s="114" t="s">
        <v>152</v>
      </c>
      <c r="D80" s="78" t="s">
        <v>153</v>
      </c>
      <c r="E80" s="112">
        <f t="shared" si="1"/>
        <v>20</v>
      </c>
      <c r="F80" s="112"/>
      <c r="G80" s="112"/>
      <c r="H80" s="112">
        <v>20</v>
      </c>
    </row>
    <row r="81" s="30" customFormat="1" ht="27" customHeight="1" spans="1:8">
      <c r="A81" s="113">
        <v>213</v>
      </c>
      <c r="B81" s="114" t="s">
        <v>69</v>
      </c>
      <c r="C81" s="114" t="s">
        <v>67</v>
      </c>
      <c r="D81" s="78" t="s">
        <v>154</v>
      </c>
      <c r="E81" s="112">
        <f t="shared" si="1"/>
        <v>460</v>
      </c>
      <c r="F81" s="112"/>
      <c r="G81" s="112"/>
      <c r="H81" s="112">
        <v>460</v>
      </c>
    </row>
    <row r="82" s="30" customFormat="1" ht="27" customHeight="1" spans="1:8">
      <c r="A82" s="113">
        <v>213</v>
      </c>
      <c r="B82" s="114" t="s">
        <v>72</v>
      </c>
      <c r="C82" s="114" t="s">
        <v>69</v>
      </c>
      <c r="D82" s="78" t="s">
        <v>155</v>
      </c>
      <c r="E82" s="112">
        <f t="shared" si="1"/>
        <v>200</v>
      </c>
      <c r="F82" s="112"/>
      <c r="G82" s="112"/>
      <c r="H82" s="112">
        <v>200</v>
      </c>
    </row>
    <row r="83" s="30" customFormat="1" ht="27" customHeight="1" spans="1:8">
      <c r="A83" s="113">
        <v>213</v>
      </c>
      <c r="B83" s="114" t="s">
        <v>67</v>
      </c>
      <c r="C83" s="114" t="s">
        <v>67</v>
      </c>
      <c r="D83" s="78" t="s">
        <v>156</v>
      </c>
      <c r="E83" s="112">
        <f t="shared" si="1"/>
        <v>1155</v>
      </c>
      <c r="F83" s="112"/>
      <c r="G83" s="112"/>
      <c r="H83" s="112">
        <f>155+1000</f>
        <v>1155</v>
      </c>
    </row>
    <row r="84" s="30" customFormat="1" ht="27" customHeight="1" spans="1:8">
      <c r="A84" s="113">
        <v>214</v>
      </c>
      <c r="B84" s="114" t="s">
        <v>58</v>
      </c>
      <c r="C84" s="114" t="s">
        <v>152</v>
      </c>
      <c r="D84" s="78" t="s">
        <v>157</v>
      </c>
      <c r="E84" s="112">
        <f t="shared" si="1"/>
        <v>150</v>
      </c>
      <c r="F84" s="112"/>
      <c r="G84" s="112"/>
      <c r="H84" s="112">
        <v>150</v>
      </c>
    </row>
    <row r="85" s="30" customFormat="1" ht="27" customHeight="1" spans="1:8">
      <c r="A85" s="113">
        <v>215</v>
      </c>
      <c r="B85" s="114" t="s">
        <v>64</v>
      </c>
      <c r="C85" s="114" t="s">
        <v>60</v>
      </c>
      <c r="D85" s="78" t="s">
        <v>61</v>
      </c>
      <c r="E85" s="112">
        <f t="shared" si="1"/>
        <v>60</v>
      </c>
      <c r="F85" s="112"/>
      <c r="G85" s="112"/>
      <c r="H85" s="112">
        <v>60</v>
      </c>
    </row>
    <row r="86" s="30" customFormat="1" ht="27" customHeight="1" spans="1:8">
      <c r="A86" s="113">
        <v>215</v>
      </c>
      <c r="B86" s="114" t="s">
        <v>64</v>
      </c>
      <c r="C86" s="114" t="s">
        <v>69</v>
      </c>
      <c r="D86" s="78" t="s">
        <v>158</v>
      </c>
      <c r="E86" s="112">
        <f t="shared" si="1"/>
        <v>30000</v>
      </c>
      <c r="F86" s="112"/>
      <c r="G86" s="112"/>
      <c r="H86" s="112">
        <f>10000+20000</f>
        <v>30000</v>
      </c>
    </row>
    <row r="87" s="30" customFormat="1" ht="27" customHeight="1" spans="1:8">
      <c r="A87" s="113">
        <v>215</v>
      </c>
      <c r="B87" s="114" t="s">
        <v>64</v>
      </c>
      <c r="C87" s="114" t="s">
        <v>67</v>
      </c>
      <c r="D87" s="78" t="s">
        <v>159</v>
      </c>
      <c r="E87" s="112">
        <f t="shared" si="1"/>
        <v>30</v>
      </c>
      <c r="F87" s="112"/>
      <c r="G87" s="112"/>
      <c r="H87" s="112">
        <v>30</v>
      </c>
    </row>
    <row r="88" s="30" customFormat="1" ht="27" customHeight="1" spans="1:8">
      <c r="A88" s="113">
        <v>217</v>
      </c>
      <c r="B88" s="114" t="s">
        <v>58</v>
      </c>
      <c r="C88" s="114" t="s">
        <v>58</v>
      </c>
      <c r="D88" s="77" t="s">
        <v>59</v>
      </c>
      <c r="E88" s="112">
        <f t="shared" si="1"/>
        <v>1.04</v>
      </c>
      <c r="F88" s="112">
        <v>1.04</v>
      </c>
      <c r="G88" s="112"/>
      <c r="H88" s="112"/>
    </row>
    <row r="89" s="30" customFormat="1" ht="27" customHeight="1" spans="1:8">
      <c r="A89" s="113">
        <v>217</v>
      </c>
      <c r="B89" s="114" t="s">
        <v>67</v>
      </c>
      <c r="C89" s="114" t="s">
        <v>67</v>
      </c>
      <c r="D89" s="78" t="s">
        <v>160</v>
      </c>
      <c r="E89" s="112">
        <f t="shared" si="1"/>
        <v>50</v>
      </c>
      <c r="F89" s="112"/>
      <c r="G89" s="112"/>
      <c r="H89" s="112">
        <v>50</v>
      </c>
    </row>
    <row r="90" s="30" customFormat="1" ht="27" customHeight="1" spans="1:8">
      <c r="A90" s="116" t="s">
        <v>161</v>
      </c>
      <c r="B90" s="116" t="s">
        <v>58</v>
      </c>
      <c r="C90" s="116" t="s">
        <v>58</v>
      </c>
      <c r="D90" s="77" t="s">
        <v>59</v>
      </c>
      <c r="E90" s="112">
        <f t="shared" si="1"/>
        <v>7.28</v>
      </c>
      <c r="F90" s="112">
        <v>7.28</v>
      </c>
      <c r="G90" s="112"/>
      <c r="H90" s="112"/>
    </row>
    <row r="91" s="30" customFormat="1" ht="27" customHeight="1" spans="1:8">
      <c r="A91" s="113">
        <v>220</v>
      </c>
      <c r="B91" s="114" t="s">
        <v>58</v>
      </c>
      <c r="C91" s="114" t="s">
        <v>66</v>
      </c>
      <c r="D91" s="78" t="s">
        <v>162</v>
      </c>
      <c r="E91" s="112">
        <f t="shared" si="1"/>
        <v>400</v>
      </c>
      <c r="F91" s="112"/>
      <c r="G91" s="112"/>
      <c r="H91" s="112">
        <v>400</v>
      </c>
    </row>
    <row r="92" s="30" customFormat="1" ht="27" customHeight="1" spans="1:8">
      <c r="A92" s="113">
        <v>220</v>
      </c>
      <c r="B92" s="114" t="s">
        <v>58</v>
      </c>
      <c r="C92" s="114" t="s">
        <v>67</v>
      </c>
      <c r="D92" s="78" t="s">
        <v>163</v>
      </c>
      <c r="E92" s="112">
        <f t="shared" si="1"/>
        <v>160</v>
      </c>
      <c r="F92" s="112"/>
      <c r="G92" s="112"/>
      <c r="H92" s="112">
        <v>160</v>
      </c>
    </row>
    <row r="93" s="30" customFormat="1" ht="27" customHeight="1" spans="1:8">
      <c r="A93" s="115" t="s">
        <v>164</v>
      </c>
      <c r="B93" s="115" t="s">
        <v>60</v>
      </c>
      <c r="C93" s="115" t="s">
        <v>58</v>
      </c>
      <c r="D93" s="77" t="s">
        <v>165</v>
      </c>
      <c r="E93" s="112">
        <f t="shared" si="1"/>
        <v>217.67</v>
      </c>
      <c r="F93" s="112"/>
      <c r="G93" s="112">
        <v>217.67</v>
      </c>
      <c r="H93" s="112"/>
    </row>
    <row r="94" s="30" customFormat="1" ht="27" customHeight="1" spans="1:8">
      <c r="A94" s="113">
        <v>221</v>
      </c>
      <c r="B94" s="114" t="s">
        <v>58</v>
      </c>
      <c r="C94" s="114" t="s">
        <v>69</v>
      </c>
      <c r="D94" s="78" t="s">
        <v>166</v>
      </c>
      <c r="E94" s="112">
        <f t="shared" si="1"/>
        <v>40</v>
      </c>
      <c r="F94" s="112"/>
      <c r="G94" s="112"/>
      <c r="H94" s="112">
        <v>40</v>
      </c>
    </row>
    <row r="95" s="30" customFormat="1" ht="27" customHeight="1" spans="1:8">
      <c r="A95" s="113">
        <v>224</v>
      </c>
      <c r="B95" s="114" t="s">
        <v>58</v>
      </c>
      <c r="C95" s="114" t="s">
        <v>66</v>
      </c>
      <c r="D95" s="78" t="s">
        <v>167</v>
      </c>
      <c r="E95" s="112">
        <f t="shared" si="1"/>
        <v>100</v>
      </c>
      <c r="F95" s="112"/>
      <c r="G95" s="112"/>
      <c r="H95" s="112">
        <v>100</v>
      </c>
    </row>
    <row r="96" s="30" customFormat="1" ht="27" customHeight="1" spans="1:8">
      <c r="A96" s="113">
        <v>224</v>
      </c>
      <c r="B96" s="114" t="s">
        <v>58</v>
      </c>
      <c r="C96" s="114" t="s">
        <v>62</v>
      </c>
      <c r="D96" s="78" t="s">
        <v>168</v>
      </c>
      <c r="E96" s="112">
        <f t="shared" si="1"/>
        <v>131.56</v>
      </c>
      <c r="F96" s="112">
        <v>1.56</v>
      </c>
      <c r="G96" s="112"/>
      <c r="H96" s="112">
        <v>130</v>
      </c>
    </row>
    <row r="97" s="30" customFormat="1" ht="27" customHeight="1" spans="1:8">
      <c r="A97" s="113">
        <v>224</v>
      </c>
      <c r="B97" s="114" t="s">
        <v>58</v>
      </c>
      <c r="C97" s="114" t="s">
        <v>169</v>
      </c>
      <c r="D97" s="78" t="s">
        <v>170</v>
      </c>
      <c r="E97" s="112">
        <f t="shared" si="1"/>
        <v>30</v>
      </c>
      <c r="F97" s="112"/>
      <c r="G97" s="112"/>
      <c r="H97" s="112">
        <v>30</v>
      </c>
    </row>
    <row r="98" s="30" customFormat="1" ht="27" customHeight="1" spans="1:8">
      <c r="A98" s="113">
        <v>224</v>
      </c>
      <c r="B98" s="114" t="s">
        <v>60</v>
      </c>
      <c r="C98" s="114" t="s">
        <v>66</v>
      </c>
      <c r="D98" s="78" t="s">
        <v>171</v>
      </c>
      <c r="E98" s="112">
        <f t="shared" si="1"/>
        <v>750</v>
      </c>
      <c r="F98" s="112"/>
      <c r="G98" s="112"/>
      <c r="H98" s="112">
        <v>750</v>
      </c>
    </row>
    <row r="99" s="30" customFormat="1" ht="27" customHeight="1" spans="1:8">
      <c r="A99" s="113">
        <v>229</v>
      </c>
      <c r="B99" s="114" t="s">
        <v>67</v>
      </c>
      <c r="C99" s="114" t="s">
        <v>67</v>
      </c>
      <c r="D99" s="78" t="s">
        <v>172</v>
      </c>
      <c r="E99" s="112">
        <f t="shared" si="1"/>
        <v>627</v>
      </c>
      <c r="F99" s="112"/>
      <c r="G99" s="112"/>
      <c r="H99" s="112">
        <v>627</v>
      </c>
    </row>
    <row r="100" s="30" customFormat="1" ht="27" customHeight="1" spans="1:8">
      <c r="A100" s="113">
        <v>232</v>
      </c>
      <c r="B100" s="114" t="s">
        <v>57</v>
      </c>
      <c r="C100" s="114" t="s">
        <v>58</v>
      </c>
      <c r="D100" s="78" t="s">
        <v>173</v>
      </c>
      <c r="E100" s="112">
        <f t="shared" si="1"/>
        <v>2346</v>
      </c>
      <c r="F100" s="112"/>
      <c r="G100" s="112"/>
      <c r="H100" s="112">
        <v>2346</v>
      </c>
    </row>
    <row r="101" s="30" customFormat="1" ht="27" customHeight="1" spans="1:8">
      <c r="A101" s="117"/>
      <c r="B101" s="117"/>
      <c r="C101" s="117"/>
      <c r="D101" s="77" t="s">
        <v>44</v>
      </c>
      <c r="E101" s="112">
        <f t="shared" ref="E101:H101" si="2">SUM(E7:E100)</f>
        <v>77093.49</v>
      </c>
      <c r="F101" s="112">
        <f t="shared" si="2"/>
        <v>978.64</v>
      </c>
      <c r="G101" s="112">
        <f t="shared" si="2"/>
        <v>4104.85</v>
      </c>
      <c r="H101" s="112">
        <f t="shared" si="2"/>
        <v>72010</v>
      </c>
    </row>
    <row r="102" s="30" customFormat="1" customHeight="1" spans="1:8">
      <c r="A102" s="118"/>
      <c r="B102" s="118"/>
      <c r="C102" s="118"/>
      <c r="D102" s="118"/>
      <c r="E102" s="118"/>
      <c r="F102" s="119"/>
      <c r="G102" s="119"/>
      <c r="H102" s="119"/>
    </row>
    <row r="103" s="30" customFormat="1" customHeight="1" spans="1:8">
      <c r="A103" s="118"/>
      <c r="B103" s="118"/>
      <c r="C103" s="118"/>
      <c r="D103" s="118"/>
      <c r="E103" s="118"/>
      <c r="F103" s="118"/>
      <c r="G103" s="118"/>
      <c r="H103" s="118"/>
    </row>
    <row r="104" s="30" customFormat="1" customHeight="1" spans="1:8">
      <c r="A104" s="118"/>
      <c r="B104" s="118"/>
      <c r="C104" s="118"/>
      <c r="D104" s="118"/>
      <c r="E104" s="118"/>
      <c r="F104" s="118"/>
      <c r="G104" s="118"/>
      <c r="H104" s="118"/>
    </row>
    <row r="105" s="30" customFormat="1" spans="1:8">
      <c r="A105" s="118"/>
      <c r="B105" s="118"/>
      <c r="C105" s="118"/>
      <c r="D105" s="118"/>
      <c r="E105" s="118"/>
      <c r="F105" s="118"/>
      <c r="G105" s="118"/>
      <c r="H105" s="118"/>
    </row>
    <row r="109" s="30" customFormat="1" spans="1:8">
      <c r="A109" s="118"/>
      <c r="B109" s="118"/>
      <c r="C109" s="118"/>
      <c r="D109" s="118"/>
      <c r="E109" s="118"/>
      <c r="F109" s="118"/>
      <c r="G109" s="118"/>
      <c r="H109" s="118"/>
    </row>
    <row r="110" s="30" customFormat="1" spans="1:8">
      <c r="A110" s="118"/>
      <c r="B110" s="118"/>
      <c r="C110" s="118"/>
      <c r="D110" s="118"/>
      <c r="E110" s="118"/>
      <c r="F110" s="118"/>
      <c r="G110" s="118"/>
      <c r="H110" s="118"/>
    </row>
    <row r="111" s="30" customFormat="1" spans="1:8">
      <c r="A111" s="118"/>
      <c r="B111" s="118"/>
      <c r="C111" s="118"/>
      <c r="D111" s="118"/>
      <c r="E111" s="118"/>
      <c r="F111" s="118"/>
      <c r="G111" s="118"/>
      <c r="H111" s="118"/>
    </row>
    <row r="112" s="30" customFormat="1" spans="1:8">
      <c r="A112" s="118"/>
      <c r="B112" s="118"/>
      <c r="C112" s="118"/>
      <c r="D112" s="118"/>
      <c r="E112" s="118"/>
      <c r="F112" s="118"/>
      <c r="G112" s="118"/>
      <c r="H112" s="118"/>
    </row>
    <row r="113" s="30" customFormat="1" spans="1:8">
      <c r="A113" s="118"/>
      <c r="B113" s="118"/>
      <c r="C113" s="118"/>
      <c r="D113" s="118"/>
      <c r="E113" s="118"/>
      <c r="F113" s="118"/>
      <c r="G113" s="118"/>
      <c r="H113" s="118"/>
    </row>
    <row r="114" s="30" customFormat="1" spans="1:8">
      <c r="A114" s="118"/>
      <c r="B114" s="118"/>
      <c r="C114" s="118"/>
      <c r="D114" s="118"/>
      <c r="E114" s="118"/>
      <c r="F114" s="118"/>
      <c r="G114" s="118"/>
      <c r="H114" s="118"/>
    </row>
    <row r="115" s="30" customFormat="1" spans="1:8">
      <c r="A115" s="118"/>
      <c r="B115" s="118"/>
      <c r="C115" s="118"/>
      <c r="D115" s="118"/>
      <c r="E115" s="118"/>
      <c r="F115" s="118"/>
      <c r="G115" s="118"/>
      <c r="H115" s="118"/>
    </row>
    <row r="116" s="30" customFormat="1" spans="1:8">
      <c r="A116" s="118"/>
      <c r="B116" s="118"/>
      <c r="C116" s="118"/>
      <c r="D116" s="118"/>
      <c r="E116" s="118"/>
      <c r="F116" s="118"/>
      <c r="G116" s="118"/>
      <c r="H116" s="118"/>
    </row>
    <row r="117" s="30" customFormat="1" spans="1:8">
      <c r="A117" s="118"/>
      <c r="B117" s="118"/>
      <c r="C117" s="118"/>
      <c r="D117" s="118"/>
      <c r="E117" s="118"/>
      <c r="F117" s="118"/>
      <c r="G117" s="118"/>
      <c r="H117" s="118"/>
    </row>
    <row r="118" s="30" customFormat="1" spans="1:8">
      <c r="A118" s="118"/>
      <c r="B118" s="118"/>
      <c r="C118" s="118"/>
      <c r="D118" s="118"/>
      <c r="E118" s="118"/>
      <c r="F118" s="118"/>
      <c r="G118" s="118"/>
      <c r="H118" s="118"/>
    </row>
    <row r="119" s="30" customFormat="1" spans="1:8">
      <c r="A119" s="118"/>
      <c r="B119" s="118"/>
      <c r="C119" s="118"/>
      <c r="D119" s="118"/>
      <c r="E119" s="118"/>
      <c r="F119" s="118"/>
      <c r="G119" s="118"/>
      <c r="H119" s="118"/>
    </row>
    <row r="120" s="30" customFormat="1" spans="1:8">
      <c r="A120" s="118"/>
      <c r="B120" s="118"/>
      <c r="C120" s="118"/>
      <c r="D120" s="118"/>
      <c r="E120" s="118"/>
      <c r="F120" s="118"/>
      <c r="G120" s="118"/>
      <c r="H120" s="118"/>
    </row>
    <row r="121" s="30" customFormat="1" spans="1:8">
      <c r="A121" s="118"/>
      <c r="B121" s="118"/>
      <c r="C121" s="118"/>
      <c r="D121" s="118"/>
      <c r="E121" s="118"/>
      <c r="F121" s="118"/>
      <c r="G121" s="118"/>
      <c r="H121" s="118"/>
    </row>
    <row r="122" s="30" customFormat="1" spans="1:8">
      <c r="A122" s="118"/>
      <c r="B122" s="118"/>
      <c r="C122" s="118"/>
      <c r="D122" s="118"/>
      <c r="E122" s="118"/>
      <c r="F122" s="118"/>
      <c r="G122" s="118"/>
      <c r="H122" s="118"/>
    </row>
    <row r="123" s="30" customFormat="1" spans="1:8">
      <c r="A123" s="118"/>
      <c r="B123" s="118"/>
      <c r="C123" s="118"/>
      <c r="D123" s="118"/>
      <c r="E123" s="118"/>
      <c r="F123" s="118"/>
      <c r="G123" s="118"/>
      <c r="H123" s="118"/>
    </row>
    <row r="124" s="30" customFormat="1" spans="1:8">
      <c r="A124" s="118"/>
      <c r="B124" s="118"/>
      <c r="C124" s="118"/>
      <c r="D124" s="118"/>
      <c r="E124" s="118"/>
      <c r="F124" s="118"/>
      <c r="G124" s="118"/>
      <c r="H124" s="118"/>
    </row>
    <row r="125" s="30" customFormat="1" spans="1:8">
      <c r="A125" s="118"/>
      <c r="B125" s="118"/>
      <c r="C125" s="118"/>
      <c r="D125" s="118"/>
      <c r="E125" s="118"/>
      <c r="F125" s="118"/>
      <c r="G125" s="118"/>
      <c r="H125" s="118"/>
    </row>
    <row r="126" s="30" customFormat="1" spans="1:8">
      <c r="A126" s="118"/>
      <c r="B126" s="118"/>
      <c r="C126" s="118"/>
      <c r="D126" s="118"/>
      <c r="E126" s="118"/>
      <c r="F126" s="118"/>
      <c r="G126" s="118"/>
      <c r="H126" s="118"/>
    </row>
    <row r="127" s="30" customFormat="1" spans="1:8">
      <c r="A127" s="118"/>
      <c r="B127" s="118"/>
      <c r="C127" s="118"/>
      <c r="D127" s="118"/>
      <c r="E127" s="118"/>
      <c r="F127" s="118"/>
      <c r="G127" s="118"/>
      <c r="H127" s="118"/>
    </row>
    <row r="128" s="30" customFormat="1" spans="1:8">
      <c r="A128" s="118"/>
      <c r="B128" s="118"/>
      <c r="C128" s="118"/>
      <c r="D128" s="118"/>
      <c r="E128" s="118"/>
      <c r="F128" s="118"/>
      <c r="G128" s="118"/>
      <c r="H128" s="118"/>
    </row>
    <row r="129" s="30" customFormat="1" spans="1:8">
      <c r="A129" s="118"/>
      <c r="B129" s="118"/>
      <c r="C129" s="118"/>
      <c r="D129" s="118"/>
      <c r="E129" s="118"/>
      <c r="F129" s="118"/>
      <c r="G129" s="118"/>
      <c r="H129" s="118"/>
    </row>
    <row r="130" s="30" customFormat="1" spans="1:8">
      <c r="A130" s="118"/>
      <c r="B130" s="118"/>
      <c r="C130" s="118"/>
      <c r="D130" s="118"/>
      <c r="E130" s="118"/>
      <c r="F130" s="118"/>
      <c r="G130" s="118"/>
      <c r="H130" s="118"/>
    </row>
    <row r="131" s="30" customFormat="1" spans="1:8">
      <c r="A131" s="118"/>
      <c r="B131" s="118"/>
      <c r="C131" s="118"/>
      <c r="D131" s="118"/>
      <c r="E131" s="118"/>
      <c r="F131" s="118"/>
      <c r="G131" s="118"/>
      <c r="H131" s="118"/>
    </row>
    <row r="132" s="30" customFormat="1" spans="1:8">
      <c r="A132" s="118"/>
      <c r="B132" s="118"/>
      <c r="C132" s="118"/>
      <c r="D132" s="118"/>
      <c r="E132" s="118"/>
      <c r="F132" s="118"/>
      <c r="G132" s="118"/>
      <c r="H132" s="118"/>
    </row>
    <row r="133" s="30" customFormat="1" spans="1:8">
      <c r="A133" s="118"/>
      <c r="B133" s="118"/>
      <c r="C133" s="118"/>
      <c r="D133" s="118"/>
      <c r="E133" s="118"/>
      <c r="F133" s="118"/>
      <c r="G133" s="118"/>
      <c r="H133" s="118"/>
    </row>
    <row r="134" s="30" customFormat="1" spans="1:8">
      <c r="A134" s="118"/>
      <c r="B134" s="118"/>
      <c r="C134" s="118"/>
      <c r="D134" s="118"/>
      <c r="E134" s="118"/>
      <c r="F134" s="118"/>
      <c r="G134" s="118"/>
      <c r="H134" s="118"/>
    </row>
  </sheetData>
  <mergeCells count="9">
    <mergeCell ref="A2:H2"/>
    <mergeCell ref="A3:D3"/>
    <mergeCell ref="A4:D4"/>
    <mergeCell ref="E4:H4"/>
    <mergeCell ref="F5:G5"/>
    <mergeCell ref="D5:D6"/>
    <mergeCell ref="E5:E6"/>
    <mergeCell ref="H5:H6"/>
    <mergeCell ref="A5:C6"/>
  </mergeCells>
  <printOptions horizontalCentered="1"/>
  <pageMargins left="0" right="0" top="0.357638888888889" bottom="0.161111111111111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opLeftCell="A4" workbookViewId="0">
      <selection activeCell="A14" sqref="A14"/>
    </sheetView>
  </sheetViews>
  <sheetFormatPr defaultColWidth="9" defaultRowHeight="14.25" outlineLevelCol="3"/>
  <cols>
    <col min="1" max="1" width="37.125" style="1" customWidth="1"/>
    <col min="2" max="2" width="10.375" style="1" customWidth="1"/>
    <col min="3" max="3" width="32.875" style="1" customWidth="1"/>
    <col min="4" max="4" width="28.25" style="1" customWidth="1"/>
    <col min="5" max="5" width="14.875" style="1" customWidth="1"/>
    <col min="6" max="16384" width="9" style="1"/>
  </cols>
  <sheetData>
    <row r="1" s="1" customFormat="1" ht="12.75" customHeight="1" spans="4:4">
      <c r="D1" s="120"/>
    </row>
    <row r="2" s="1" customFormat="1" ht="21" customHeight="1" spans="1:4">
      <c r="A2" s="121" t="s">
        <v>181</v>
      </c>
      <c r="B2" s="121"/>
      <c r="C2" s="121"/>
      <c r="D2" s="121"/>
    </row>
    <row r="3" s="1" customFormat="1" ht="15" customHeight="1" spans="1:4">
      <c r="A3" s="122"/>
      <c r="B3" s="123"/>
      <c r="C3" s="123"/>
      <c r="D3" s="72" t="s">
        <v>2</v>
      </c>
    </row>
    <row r="4" s="1" customFormat="1" ht="12" customHeight="1" spans="1:4">
      <c r="A4" s="89" t="s">
        <v>182</v>
      </c>
      <c r="B4" s="91"/>
      <c r="C4" s="89" t="s">
        <v>4</v>
      </c>
      <c r="D4" s="91"/>
    </row>
    <row r="5" s="1" customFormat="1" ht="12" customHeight="1" spans="1:4">
      <c r="A5" s="76" t="s">
        <v>5</v>
      </c>
      <c r="B5" s="76" t="s">
        <v>6</v>
      </c>
      <c r="C5" s="76" t="s">
        <v>5</v>
      </c>
      <c r="D5" s="76" t="s">
        <v>6</v>
      </c>
    </row>
    <row r="6" s="1" customFormat="1" ht="15" customHeight="1" spans="1:4">
      <c r="A6" s="124" t="s">
        <v>183</v>
      </c>
      <c r="B6" s="125">
        <f>B7</f>
        <v>76513.49</v>
      </c>
      <c r="C6" s="124" t="s">
        <v>8</v>
      </c>
      <c r="D6" s="125">
        <f>SUM(D7:D30)</f>
        <v>77093.49</v>
      </c>
    </row>
    <row r="7" s="1" customFormat="1" ht="15" customHeight="1" spans="1:4">
      <c r="A7" s="124" t="s">
        <v>184</v>
      </c>
      <c r="B7" s="125">
        <v>76513.49</v>
      </c>
      <c r="C7" s="126" t="s">
        <v>10</v>
      </c>
      <c r="D7" s="125">
        <v>12447.16</v>
      </c>
    </row>
    <row r="8" s="1" customFormat="1" ht="15" customHeight="1" spans="1:4">
      <c r="A8" s="126" t="s">
        <v>185</v>
      </c>
      <c r="B8" s="125"/>
      <c r="C8" s="124" t="s">
        <v>12</v>
      </c>
      <c r="D8" s="125"/>
    </row>
    <row r="9" s="1" customFormat="1" ht="15" customHeight="1" spans="1:4">
      <c r="A9" s="126" t="s">
        <v>186</v>
      </c>
      <c r="B9" s="125">
        <v>0</v>
      </c>
      <c r="C9" s="126" t="s">
        <v>14</v>
      </c>
      <c r="D9" s="125"/>
    </row>
    <row r="10" s="1" customFormat="1" ht="15" customHeight="1" spans="1:4">
      <c r="A10" s="126" t="s">
        <v>15</v>
      </c>
      <c r="B10" s="125">
        <v>580</v>
      </c>
      <c r="C10" s="126" t="s">
        <v>16</v>
      </c>
      <c r="D10" s="125">
        <v>265</v>
      </c>
    </row>
    <row r="11" s="1" customFormat="1" ht="14.1" customHeight="1" spans="1:4">
      <c r="A11" s="14"/>
      <c r="B11" s="14"/>
      <c r="C11" s="126" t="s">
        <v>18</v>
      </c>
      <c r="D11" s="125"/>
    </row>
    <row r="12" s="1" customFormat="1" ht="12.95" customHeight="1" spans="1:4">
      <c r="A12" s="14"/>
      <c r="B12" s="14"/>
      <c r="C12" s="126" t="s">
        <v>20</v>
      </c>
      <c r="D12" s="125">
        <v>20001.3</v>
      </c>
    </row>
    <row r="13" s="1" customFormat="1" ht="12" customHeight="1" spans="1:4">
      <c r="A13" s="14"/>
      <c r="B13" s="14"/>
      <c r="C13" s="126" t="s">
        <v>22</v>
      </c>
      <c r="D13" s="125">
        <v>150</v>
      </c>
    </row>
    <row r="14" s="1" customFormat="1" ht="12" customHeight="1" spans="1:4">
      <c r="A14" s="14"/>
      <c r="B14" s="14"/>
      <c r="C14" s="126" t="s">
        <v>23</v>
      </c>
      <c r="D14" s="125">
        <v>773.29</v>
      </c>
    </row>
    <row r="15" s="1" customFormat="1" ht="12" customHeight="1" spans="1:4">
      <c r="A15" s="126"/>
      <c r="B15" s="127"/>
      <c r="C15" s="126" t="s">
        <v>24</v>
      </c>
      <c r="D15" s="125">
        <v>508.69</v>
      </c>
    </row>
    <row r="16" s="1" customFormat="1" ht="12" customHeight="1" spans="1:4">
      <c r="A16" s="126"/>
      <c r="B16" s="127"/>
      <c r="C16" s="126" t="s">
        <v>25</v>
      </c>
      <c r="D16" s="125">
        <v>2143.38</v>
      </c>
    </row>
    <row r="17" s="1" customFormat="1" ht="12" customHeight="1" spans="1:4">
      <c r="A17" s="126"/>
      <c r="B17" s="127"/>
      <c r="C17" s="126" t="s">
        <v>26</v>
      </c>
      <c r="D17" s="125">
        <v>3479.12</v>
      </c>
    </row>
    <row r="18" s="1" customFormat="1" ht="12" customHeight="1" spans="1:4">
      <c r="A18" s="128"/>
      <c r="B18" s="127"/>
      <c r="C18" s="129" t="s">
        <v>27</v>
      </c>
      <c r="D18" s="125">
        <v>2225</v>
      </c>
    </row>
    <row r="19" s="1" customFormat="1" ht="15" customHeight="1" spans="1:4">
      <c r="A19" s="128"/>
      <c r="B19" s="127"/>
      <c r="C19" s="126" t="s">
        <v>28</v>
      </c>
      <c r="D19" s="125">
        <v>150</v>
      </c>
    </row>
    <row r="20" s="1" customFormat="1" ht="15" customHeight="1" spans="1:4">
      <c r="A20" s="128"/>
      <c r="B20" s="127"/>
      <c r="C20" s="126" t="s">
        <v>29</v>
      </c>
      <c r="D20" s="125">
        <v>30090</v>
      </c>
    </row>
    <row r="21" s="1" customFormat="1" ht="15" customHeight="1" spans="1:4">
      <c r="A21" s="128"/>
      <c r="B21" s="127"/>
      <c r="C21" s="126" t="s">
        <v>30</v>
      </c>
      <c r="D21" s="125"/>
    </row>
    <row r="22" s="1" customFormat="1" ht="12" customHeight="1" spans="1:4">
      <c r="A22" s="128"/>
      <c r="B22" s="127"/>
      <c r="C22" s="126" t="s">
        <v>31</v>
      </c>
      <c r="D22" s="125">
        <v>51.04</v>
      </c>
    </row>
    <row r="23" s="1" customFormat="1" ht="15" customHeight="1" spans="1:4">
      <c r="A23" s="128"/>
      <c r="B23" s="127"/>
      <c r="C23" s="126" t="s">
        <v>32</v>
      </c>
      <c r="D23" s="125"/>
    </row>
    <row r="24" s="1" customFormat="1" ht="15" customHeight="1" spans="1:4">
      <c r="A24" s="128"/>
      <c r="B24" s="127"/>
      <c r="C24" s="126" t="s">
        <v>33</v>
      </c>
      <c r="D24" s="125">
        <v>567.28</v>
      </c>
    </row>
    <row r="25" s="1" customFormat="1" ht="12" customHeight="1" spans="1:4">
      <c r="A25" s="128"/>
      <c r="B25" s="127"/>
      <c r="C25" s="126" t="s">
        <v>34</v>
      </c>
      <c r="D25" s="125">
        <v>257.67</v>
      </c>
    </row>
    <row r="26" s="1" customFormat="1" ht="12" customHeight="1" spans="1:4">
      <c r="A26" s="128"/>
      <c r="B26" s="127"/>
      <c r="C26" s="126" t="s">
        <v>35</v>
      </c>
      <c r="D26" s="125"/>
    </row>
    <row r="27" s="1" customFormat="1" ht="15" customHeight="1" spans="1:4">
      <c r="A27" s="128"/>
      <c r="B27" s="127"/>
      <c r="C27" s="126" t="s">
        <v>36</v>
      </c>
      <c r="D27" s="125">
        <v>1011.56</v>
      </c>
    </row>
    <row r="28" s="1" customFormat="1" ht="12.95" customHeight="1" spans="1:4">
      <c r="A28" s="128"/>
      <c r="B28" s="127"/>
      <c r="C28" s="126" t="s">
        <v>37</v>
      </c>
      <c r="D28" s="125"/>
    </row>
    <row r="29" s="1" customFormat="1" ht="15" customHeight="1" spans="1:4">
      <c r="A29" s="128"/>
      <c r="B29" s="127"/>
      <c r="C29" s="126" t="s">
        <v>38</v>
      </c>
      <c r="D29" s="125">
        <v>627</v>
      </c>
    </row>
    <row r="30" s="1" customFormat="1" ht="15" customHeight="1" spans="1:4">
      <c r="A30" s="128"/>
      <c r="B30" s="127"/>
      <c r="C30" s="126" t="s">
        <v>187</v>
      </c>
      <c r="D30" s="125">
        <v>2346</v>
      </c>
    </row>
    <row r="31" s="1" customFormat="1" ht="12.95" customHeight="1" spans="1:4">
      <c r="A31" s="128"/>
      <c r="B31" s="127"/>
      <c r="C31" s="126" t="s">
        <v>188</v>
      </c>
      <c r="D31" s="125"/>
    </row>
    <row r="32" s="1" customFormat="1" ht="12" customHeight="1" spans="1:4">
      <c r="A32" s="126" t="s">
        <v>189</v>
      </c>
      <c r="B32" s="125">
        <f>B6+B10</f>
        <v>77093.49</v>
      </c>
      <c r="C32" s="126" t="s">
        <v>41</v>
      </c>
      <c r="D32" s="125">
        <f>D6</f>
        <v>77093.49</v>
      </c>
    </row>
  </sheetData>
  <mergeCells count="3">
    <mergeCell ref="A2:D2"/>
    <mergeCell ref="A4:B4"/>
    <mergeCell ref="C4:D4"/>
  </mergeCells>
  <printOptions horizontalCentered="1"/>
  <pageMargins left="0.357638888888889" right="0.35763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2"/>
  <sheetViews>
    <sheetView workbookViewId="0">
      <selection activeCell="F99" sqref="F99:H99"/>
    </sheetView>
  </sheetViews>
  <sheetFormatPr defaultColWidth="9" defaultRowHeight="14.25" outlineLevelCol="7"/>
  <cols>
    <col min="1" max="1" width="4.5" style="30" customWidth="1"/>
    <col min="2" max="2" width="5" style="30" customWidth="1"/>
    <col min="3" max="3" width="5.25" style="30" customWidth="1"/>
    <col min="4" max="4" width="28.5" style="30" customWidth="1"/>
    <col min="5" max="8" width="12.625" style="30" customWidth="1"/>
    <col min="9" max="9" width="13.5" style="30" customWidth="1"/>
    <col min="10" max="16384" width="9" style="30"/>
  </cols>
  <sheetData>
    <row r="1" s="30" customFormat="1" customHeight="1" spans="8:8">
      <c r="H1" s="72"/>
    </row>
    <row r="2" s="30" customFormat="1" ht="21" customHeight="1" spans="1:8">
      <c r="A2" s="82" t="s">
        <v>190</v>
      </c>
      <c r="B2" s="82"/>
      <c r="C2" s="82"/>
      <c r="D2" s="82"/>
      <c r="E2" s="82"/>
      <c r="F2" s="82"/>
      <c r="G2" s="82"/>
      <c r="H2" s="82"/>
    </row>
    <row r="3" s="30" customFormat="1" ht="21" customHeight="1" spans="1:8">
      <c r="A3" s="74" t="s">
        <v>1</v>
      </c>
      <c r="B3" s="106"/>
      <c r="C3" s="106"/>
      <c r="D3" s="106"/>
      <c r="E3" s="75"/>
      <c r="F3" s="75"/>
      <c r="G3" s="107"/>
      <c r="H3" s="41" t="s">
        <v>2</v>
      </c>
    </row>
    <row r="4" s="30" customFormat="1" ht="25.5" customHeight="1" spans="1:8">
      <c r="A4" s="89" t="s">
        <v>175</v>
      </c>
      <c r="B4" s="90"/>
      <c r="C4" s="90"/>
      <c r="D4" s="91"/>
      <c r="E4" s="76" t="s">
        <v>176</v>
      </c>
      <c r="F4" s="76"/>
      <c r="G4" s="76"/>
      <c r="H4" s="76"/>
    </row>
    <row r="5" s="30" customFormat="1" ht="25" customHeight="1" spans="1:8">
      <c r="A5" s="76" t="s">
        <v>50</v>
      </c>
      <c r="B5" s="76"/>
      <c r="C5" s="76"/>
      <c r="D5" s="76" t="s">
        <v>51</v>
      </c>
      <c r="E5" s="108" t="s">
        <v>52</v>
      </c>
      <c r="F5" s="89" t="s">
        <v>177</v>
      </c>
      <c r="G5" s="91"/>
      <c r="H5" s="108" t="s">
        <v>178</v>
      </c>
    </row>
    <row r="6" s="30" customFormat="1" ht="25" customHeight="1" spans="1:8">
      <c r="A6" s="76"/>
      <c r="B6" s="76"/>
      <c r="C6" s="76"/>
      <c r="D6" s="76"/>
      <c r="E6" s="109"/>
      <c r="F6" s="110" t="s">
        <v>179</v>
      </c>
      <c r="G6" s="110" t="s">
        <v>180</v>
      </c>
      <c r="H6" s="109"/>
    </row>
    <row r="7" s="30" customFormat="1" ht="27" customHeight="1" spans="1:8">
      <c r="A7" s="111" t="s">
        <v>56</v>
      </c>
      <c r="B7" s="111" t="s">
        <v>57</v>
      </c>
      <c r="C7" s="111" t="s">
        <v>58</v>
      </c>
      <c r="D7" s="77" t="s">
        <v>59</v>
      </c>
      <c r="E7" s="112">
        <f t="shared" ref="E7:E70" si="0">F7+G7+H7</f>
        <v>4609.12</v>
      </c>
      <c r="F7" s="112">
        <v>933.92</v>
      </c>
      <c r="G7" s="112">
        <f>381.96+142.02+180.76+2699+70+119.04+82.69-0.27</f>
        <v>3675.2</v>
      </c>
      <c r="H7" s="112"/>
    </row>
    <row r="8" s="30" customFormat="1" ht="27" customHeight="1" spans="1:8">
      <c r="A8" s="111" t="s">
        <v>56</v>
      </c>
      <c r="B8" s="111" t="s">
        <v>57</v>
      </c>
      <c r="C8" s="111" t="s">
        <v>60</v>
      </c>
      <c r="D8" s="78" t="s">
        <v>61</v>
      </c>
      <c r="E8" s="112">
        <f t="shared" si="0"/>
        <v>4157</v>
      </c>
      <c r="F8" s="112"/>
      <c r="G8" s="112"/>
      <c r="H8" s="112">
        <f>4162-5</f>
        <v>4157</v>
      </c>
    </row>
    <row r="9" s="30" customFormat="1" ht="27" customHeight="1" spans="1:8">
      <c r="A9" s="113" t="s">
        <v>56</v>
      </c>
      <c r="B9" s="113" t="s">
        <v>57</v>
      </c>
      <c r="C9" s="113" t="s">
        <v>62</v>
      </c>
      <c r="D9" s="77" t="s">
        <v>63</v>
      </c>
      <c r="E9" s="112">
        <f t="shared" si="0"/>
        <v>6.5</v>
      </c>
      <c r="F9" s="112">
        <v>6.5</v>
      </c>
      <c r="G9" s="112"/>
      <c r="H9" s="112"/>
    </row>
    <row r="10" s="30" customFormat="1" ht="27" customHeight="1" spans="1:8">
      <c r="A10" s="111" t="s">
        <v>56</v>
      </c>
      <c r="B10" s="111" t="s">
        <v>57</v>
      </c>
      <c r="C10" s="111" t="s">
        <v>64</v>
      </c>
      <c r="D10" s="78" t="s">
        <v>65</v>
      </c>
      <c r="E10" s="112">
        <f t="shared" si="0"/>
        <v>320</v>
      </c>
      <c r="F10" s="112"/>
      <c r="G10" s="112"/>
      <c r="H10" s="112">
        <v>320</v>
      </c>
    </row>
    <row r="11" s="30" customFormat="1" ht="27" customHeight="1" spans="1:8">
      <c r="A11" s="111" t="s">
        <v>56</v>
      </c>
      <c r="B11" s="111" t="s">
        <v>66</v>
      </c>
      <c r="C11" s="111" t="s">
        <v>67</v>
      </c>
      <c r="D11" s="78" t="s">
        <v>68</v>
      </c>
      <c r="E11" s="112">
        <f t="shared" si="0"/>
        <v>411</v>
      </c>
      <c r="F11" s="112"/>
      <c r="G11" s="112"/>
      <c r="H11" s="112">
        <v>411</v>
      </c>
    </row>
    <row r="12" s="30" customFormat="1" ht="27" customHeight="1" spans="1:8">
      <c r="A12" s="111" t="s">
        <v>56</v>
      </c>
      <c r="B12" s="111" t="s">
        <v>69</v>
      </c>
      <c r="C12" s="111" t="s">
        <v>67</v>
      </c>
      <c r="D12" s="78" t="s">
        <v>70</v>
      </c>
      <c r="E12" s="112">
        <f t="shared" si="0"/>
        <v>100</v>
      </c>
      <c r="F12" s="112"/>
      <c r="G12" s="112"/>
      <c r="H12" s="112">
        <v>100</v>
      </c>
    </row>
    <row r="13" s="30" customFormat="1" ht="27" customHeight="1" spans="1:8">
      <c r="A13" s="111" t="s">
        <v>56</v>
      </c>
      <c r="B13" s="111" t="s">
        <v>62</v>
      </c>
      <c r="C13" s="111" t="s">
        <v>60</v>
      </c>
      <c r="D13" s="78" t="s">
        <v>61</v>
      </c>
      <c r="E13" s="112">
        <f t="shared" si="0"/>
        <v>112</v>
      </c>
      <c r="F13" s="112"/>
      <c r="G13" s="112"/>
      <c r="H13" s="112">
        <v>112</v>
      </c>
    </row>
    <row r="14" s="30" customFormat="1" ht="27" customHeight="1" spans="1:8">
      <c r="A14" s="111" t="s">
        <v>56</v>
      </c>
      <c r="B14" s="111" t="s">
        <v>62</v>
      </c>
      <c r="C14" s="111" t="s">
        <v>69</v>
      </c>
      <c r="D14" s="78" t="s">
        <v>71</v>
      </c>
      <c r="E14" s="112">
        <f t="shared" si="0"/>
        <v>37</v>
      </c>
      <c r="F14" s="112"/>
      <c r="G14" s="112"/>
      <c r="H14" s="112">
        <v>37</v>
      </c>
    </row>
    <row r="15" s="30" customFormat="1" ht="27" customHeight="1" spans="1:8">
      <c r="A15" s="111" t="s">
        <v>56</v>
      </c>
      <c r="B15" s="111" t="s">
        <v>72</v>
      </c>
      <c r="C15" s="111" t="s">
        <v>60</v>
      </c>
      <c r="D15" s="78" t="s">
        <v>61</v>
      </c>
      <c r="E15" s="112">
        <f t="shared" si="0"/>
        <v>1500</v>
      </c>
      <c r="F15" s="112"/>
      <c r="G15" s="112"/>
      <c r="H15" s="112">
        <v>1500</v>
      </c>
    </row>
    <row r="16" s="30" customFormat="1" ht="27" customHeight="1" spans="1:8">
      <c r="A16" s="111" t="s">
        <v>56</v>
      </c>
      <c r="B16" s="111" t="s">
        <v>64</v>
      </c>
      <c r="C16" s="111" t="s">
        <v>66</v>
      </c>
      <c r="D16" s="78" t="s">
        <v>73</v>
      </c>
      <c r="E16" s="112">
        <f t="shared" si="0"/>
        <v>100</v>
      </c>
      <c r="F16" s="112"/>
      <c r="G16" s="112"/>
      <c r="H16" s="112">
        <v>100</v>
      </c>
    </row>
    <row r="17" s="30" customFormat="1" ht="27" customHeight="1" spans="1:8">
      <c r="A17" s="111" t="s">
        <v>56</v>
      </c>
      <c r="B17" s="111" t="s">
        <v>74</v>
      </c>
      <c r="C17" s="111" t="s">
        <v>60</v>
      </c>
      <c r="D17" s="78" t="s">
        <v>61</v>
      </c>
      <c r="E17" s="112">
        <f t="shared" si="0"/>
        <v>5</v>
      </c>
      <c r="F17" s="112"/>
      <c r="G17" s="112"/>
      <c r="H17" s="112">
        <v>5</v>
      </c>
    </row>
    <row r="18" s="30" customFormat="1" ht="27" customHeight="1" spans="1:8">
      <c r="A18" s="111" t="s">
        <v>56</v>
      </c>
      <c r="B18" s="111" t="s">
        <v>74</v>
      </c>
      <c r="C18" s="111" t="s">
        <v>66</v>
      </c>
      <c r="D18" s="78" t="s">
        <v>75</v>
      </c>
      <c r="E18" s="112">
        <f t="shared" si="0"/>
        <v>15</v>
      </c>
      <c r="F18" s="112"/>
      <c r="G18" s="112"/>
      <c r="H18" s="112">
        <v>15</v>
      </c>
    </row>
    <row r="19" s="30" customFormat="1" ht="27" customHeight="1" spans="1:8">
      <c r="A19" s="111" t="s">
        <v>56</v>
      </c>
      <c r="B19" s="111" t="s">
        <v>74</v>
      </c>
      <c r="C19" s="111" t="s">
        <v>67</v>
      </c>
      <c r="D19" s="78" t="s">
        <v>76</v>
      </c>
      <c r="E19" s="112">
        <f t="shared" si="0"/>
        <v>40</v>
      </c>
      <c r="F19" s="112"/>
      <c r="G19" s="112"/>
      <c r="H19" s="112">
        <v>40</v>
      </c>
    </row>
    <row r="20" s="30" customFormat="1" ht="27" customHeight="1" spans="1:8">
      <c r="A20" s="111" t="s">
        <v>56</v>
      </c>
      <c r="B20" s="111" t="s">
        <v>77</v>
      </c>
      <c r="C20" s="111" t="s">
        <v>64</v>
      </c>
      <c r="D20" s="78" t="s">
        <v>78</v>
      </c>
      <c r="E20" s="112">
        <f t="shared" si="0"/>
        <v>580</v>
      </c>
      <c r="F20" s="112"/>
      <c r="G20" s="112"/>
      <c r="H20" s="112">
        <v>580</v>
      </c>
    </row>
    <row r="21" s="30" customFormat="1" ht="27" customHeight="1" spans="1:8">
      <c r="A21" s="111" t="s">
        <v>56</v>
      </c>
      <c r="B21" s="111" t="s">
        <v>79</v>
      </c>
      <c r="C21" s="111" t="s">
        <v>66</v>
      </c>
      <c r="D21" s="78" t="s">
        <v>80</v>
      </c>
      <c r="E21" s="112">
        <f t="shared" si="0"/>
        <v>2</v>
      </c>
      <c r="F21" s="112"/>
      <c r="G21" s="112"/>
      <c r="H21" s="112">
        <v>2</v>
      </c>
    </row>
    <row r="22" s="30" customFormat="1" ht="27" customHeight="1" spans="1:8">
      <c r="A22" s="111" t="s">
        <v>56</v>
      </c>
      <c r="B22" s="111" t="s">
        <v>81</v>
      </c>
      <c r="C22" s="111" t="s">
        <v>62</v>
      </c>
      <c r="D22" s="78" t="s">
        <v>82</v>
      </c>
      <c r="E22" s="112">
        <f t="shared" si="0"/>
        <v>50</v>
      </c>
      <c r="F22" s="112"/>
      <c r="G22" s="112"/>
      <c r="H22" s="112">
        <v>50</v>
      </c>
    </row>
    <row r="23" s="30" customFormat="1" ht="27" customHeight="1" spans="1:8">
      <c r="A23" s="111" t="s">
        <v>56</v>
      </c>
      <c r="B23" s="111" t="s">
        <v>81</v>
      </c>
      <c r="C23" s="111" t="s">
        <v>67</v>
      </c>
      <c r="D23" s="78" t="s">
        <v>83</v>
      </c>
      <c r="E23" s="112">
        <f t="shared" si="0"/>
        <v>10</v>
      </c>
      <c r="F23" s="112"/>
      <c r="G23" s="112"/>
      <c r="H23" s="112">
        <v>10</v>
      </c>
    </row>
    <row r="24" s="30" customFormat="1" ht="27" customHeight="1" spans="1:8">
      <c r="A24" s="111" t="s">
        <v>56</v>
      </c>
      <c r="B24" s="111" t="s">
        <v>84</v>
      </c>
      <c r="C24" s="111" t="s">
        <v>67</v>
      </c>
      <c r="D24" s="78" t="s">
        <v>85</v>
      </c>
      <c r="E24" s="112">
        <f t="shared" si="0"/>
        <v>120</v>
      </c>
      <c r="F24" s="112"/>
      <c r="G24" s="112"/>
      <c r="H24" s="112">
        <v>120</v>
      </c>
    </row>
    <row r="25" s="30" customFormat="1" ht="27" customHeight="1" spans="1:8">
      <c r="A25" s="111" t="s">
        <v>56</v>
      </c>
      <c r="B25" s="111" t="s">
        <v>86</v>
      </c>
      <c r="C25" s="111" t="s">
        <v>67</v>
      </c>
      <c r="D25" s="78" t="s">
        <v>87</v>
      </c>
      <c r="E25" s="112">
        <f t="shared" si="0"/>
        <v>150</v>
      </c>
      <c r="F25" s="112"/>
      <c r="G25" s="112"/>
      <c r="H25" s="112">
        <v>150</v>
      </c>
    </row>
    <row r="26" s="30" customFormat="1" ht="27" customHeight="1" spans="1:8">
      <c r="A26" s="111" t="s">
        <v>56</v>
      </c>
      <c r="B26" s="111" t="s">
        <v>88</v>
      </c>
      <c r="C26" s="111" t="s">
        <v>66</v>
      </c>
      <c r="D26" s="78" t="s">
        <v>89</v>
      </c>
      <c r="E26" s="112">
        <f t="shared" si="0"/>
        <v>15</v>
      </c>
      <c r="F26" s="112"/>
      <c r="G26" s="112"/>
      <c r="H26" s="112">
        <v>15</v>
      </c>
    </row>
    <row r="27" s="30" customFormat="1" ht="27" customHeight="1" spans="1:8">
      <c r="A27" s="113">
        <v>201</v>
      </c>
      <c r="B27" s="113" t="s">
        <v>90</v>
      </c>
      <c r="C27" s="113" t="s">
        <v>58</v>
      </c>
      <c r="D27" s="77" t="s">
        <v>59</v>
      </c>
      <c r="E27" s="112">
        <f t="shared" si="0"/>
        <v>7.54</v>
      </c>
      <c r="F27" s="112">
        <v>7.54</v>
      </c>
      <c r="G27" s="112"/>
      <c r="H27" s="112"/>
    </row>
    <row r="28" s="30" customFormat="1" ht="27" customHeight="1" spans="1:8">
      <c r="A28" s="113">
        <v>201</v>
      </c>
      <c r="B28" s="113">
        <v>38</v>
      </c>
      <c r="C28" s="113">
        <v>10</v>
      </c>
      <c r="D28" s="78" t="s">
        <v>91</v>
      </c>
      <c r="E28" s="112">
        <f t="shared" si="0"/>
        <v>20</v>
      </c>
      <c r="F28" s="112"/>
      <c r="G28" s="112"/>
      <c r="H28" s="112">
        <v>20</v>
      </c>
    </row>
    <row r="29" s="30" customFormat="1" ht="27" customHeight="1" spans="1:8">
      <c r="A29" s="113">
        <v>201</v>
      </c>
      <c r="B29" s="113">
        <v>38</v>
      </c>
      <c r="C29" s="113">
        <v>12</v>
      </c>
      <c r="D29" s="78" t="s">
        <v>92</v>
      </c>
      <c r="E29" s="112">
        <f t="shared" si="0"/>
        <v>20</v>
      </c>
      <c r="F29" s="112"/>
      <c r="G29" s="112"/>
      <c r="H29" s="112">
        <v>20</v>
      </c>
    </row>
    <row r="30" s="30" customFormat="1" ht="27" customHeight="1" spans="1:8">
      <c r="A30" s="113">
        <v>201</v>
      </c>
      <c r="B30" s="113">
        <v>38</v>
      </c>
      <c r="C30" s="113">
        <v>16</v>
      </c>
      <c r="D30" s="78" t="s">
        <v>93</v>
      </c>
      <c r="E30" s="112">
        <f t="shared" si="0"/>
        <v>30</v>
      </c>
      <c r="F30" s="112"/>
      <c r="G30" s="112"/>
      <c r="H30" s="112">
        <v>30</v>
      </c>
    </row>
    <row r="31" s="30" customFormat="1" ht="27" customHeight="1" spans="1:8">
      <c r="A31" s="113">
        <v>201</v>
      </c>
      <c r="B31" s="113">
        <v>38</v>
      </c>
      <c r="C31" s="113">
        <v>99</v>
      </c>
      <c r="D31" s="78" t="s">
        <v>94</v>
      </c>
      <c r="E31" s="112">
        <f t="shared" si="0"/>
        <v>30</v>
      </c>
      <c r="F31" s="112"/>
      <c r="G31" s="112"/>
      <c r="H31" s="112">
        <v>30</v>
      </c>
    </row>
    <row r="32" s="30" customFormat="1" ht="27" customHeight="1" spans="1:8">
      <c r="A32" s="113">
        <v>204</v>
      </c>
      <c r="B32" s="114" t="s">
        <v>60</v>
      </c>
      <c r="C32" s="113">
        <v>20</v>
      </c>
      <c r="D32" s="78" t="s">
        <v>95</v>
      </c>
      <c r="E32" s="112">
        <f t="shared" si="0"/>
        <v>30</v>
      </c>
      <c r="F32" s="112"/>
      <c r="G32" s="112"/>
      <c r="H32" s="112">
        <v>30</v>
      </c>
    </row>
    <row r="33" s="30" customFormat="1" ht="27" customHeight="1" spans="1:8">
      <c r="A33" s="113">
        <v>204</v>
      </c>
      <c r="B33" s="114" t="s">
        <v>62</v>
      </c>
      <c r="C33" s="114" t="s">
        <v>69</v>
      </c>
      <c r="D33" s="78" t="s">
        <v>96</v>
      </c>
      <c r="E33" s="112">
        <f t="shared" si="0"/>
        <v>5</v>
      </c>
      <c r="F33" s="112"/>
      <c r="G33" s="112"/>
      <c r="H33" s="112">
        <v>5</v>
      </c>
    </row>
    <row r="34" s="30" customFormat="1" ht="27" customHeight="1" spans="1:8">
      <c r="A34" s="113">
        <v>204</v>
      </c>
      <c r="B34" s="114" t="s">
        <v>62</v>
      </c>
      <c r="C34" s="113">
        <v>10</v>
      </c>
      <c r="D34" s="78" t="s">
        <v>97</v>
      </c>
      <c r="E34" s="112">
        <f t="shared" si="0"/>
        <v>20</v>
      </c>
      <c r="F34" s="112"/>
      <c r="G34" s="112"/>
      <c r="H34" s="112">
        <v>20</v>
      </c>
    </row>
    <row r="35" s="30" customFormat="1" ht="27" customHeight="1" spans="1:8">
      <c r="A35" s="113">
        <v>204</v>
      </c>
      <c r="B35" s="114" t="s">
        <v>64</v>
      </c>
      <c r="C35" s="113">
        <v>99</v>
      </c>
      <c r="D35" s="78" t="s">
        <v>98</v>
      </c>
      <c r="E35" s="112">
        <f t="shared" si="0"/>
        <v>50</v>
      </c>
      <c r="F35" s="112"/>
      <c r="G35" s="112"/>
      <c r="H35" s="112">
        <v>50</v>
      </c>
    </row>
    <row r="36" s="30" customFormat="1" ht="27" customHeight="1" spans="1:8">
      <c r="A36" s="113">
        <v>204</v>
      </c>
      <c r="B36" s="114" t="s">
        <v>67</v>
      </c>
      <c r="C36" s="113">
        <v>99</v>
      </c>
      <c r="D36" s="78" t="s">
        <v>99</v>
      </c>
      <c r="E36" s="112">
        <f t="shared" si="0"/>
        <v>160</v>
      </c>
      <c r="F36" s="112"/>
      <c r="G36" s="112"/>
      <c r="H36" s="112">
        <v>160</v>
      </c>
    </row>
    <row r="37" s="30" customFormat="1" ht="27" customHeight="1" spans="1:8">
      <c r="A37" s="113" t="s">
        <v>100</v>
      </c>
      <c r="B37" s="113" t="s">
        <v>69</v>
      </c>
      <c r="C37" s="113" t="s">
        <v>58</v>
      </c>
      <c r="D37" s="77" t="s">
        <v>101</v>
      </c>
      <c r="E37" s="112">
        <f t="shared" si="0"/>
        <v>1.3</v>
      </c>
      <c r="F37" s="112">
        <v>1.3</v>
      </c>
      <c r="G37" s="112"/>
      <c r="H37" s="112"/>
    </row>
    <row r="38" s="30" customFormat="1" ht="27" customHeight="1" spans="1:8">
      <c r="A38" s="113">
        <v>206</v>
      </c>
      <c r="B38" s="114" t="s">
        <v>67</v>
      </c>
      <c r="C38" s="113">
        <v>99</v>
      </c>
      <c r="D38" s="78" t="s">
        <v>102</v>
      </c>
      <c r="E38" s="112">
        <f t="shared" si="0"/>
        <v>20000</v>
      </c>
      <c r="F38" s="112"/>
      <c r="G38" s="112"/>
      <c r="H38" s="112">
        <v>20000</v>
      </c>
    </row>
    <row r="39" s="30" customFormat="1" ht="27" customHeight="1" spans="1:8">
      <c r="A39" s="113">
        <v>207</v>
      </c>
      <c r="B39" s="114" t="s">
        <v>67</v>
      </c>
      <c r="C39" s="114" t="s">
        <v>60</v>
      </c>
      <c r="D39" s="78" t="s">
        <v>103</v>
      </c>
      <c r="E39" s="112">
        <f t="shared" si="0"/>
        <v>150</v>
      </c>
      <c r="F39" s="112"/>
      <c r="G39" s="112"/>
      <c r="H39" s="112">
        <v>150</v>
      </c>
    </row>
    <row r="40" s="30" customFormat="1" ht="27" customHeight="1" spans="1:8">
      <c r="A40" s="113">
        <v>208</v>
      </c>
      <c r="B40" s="114" t="s">
        <v>58</v>
      </c>
      <c r="C40" s="114" t="s">
        <v>69</v>
      </c>
      <c r="D40" s="78" t="s">
        <v>104</v>
      </c>
      <c r="E40" s="112">
        <f t="shared" si="0"/>
        <v>30</v>
      </c>
      <c r="F40" s="112"/>
      <c r="G40" s="112"/>
      <c r="H40" s="112">
        <v>30</v>
      </c>
    </row>
    <row r="41" s="30" customFormat="1" ht="27" customHeight="1" spans="1:8">
      <c r="A41" s="113">
        <v>208</v>
      </c>
      <c r="B41" s="114" t="s">
        <v>58</v>
      </c>
      <c r="C41" s="113">
        <v>16</v>
      </c>
      <c r="D41" s="78" t="s">
        <v>105</v>
      </c>
      <c r="E41" s="112">
        <f t="shared" si="0"/>
        <v>50</v>
      </c>
      <c r="F41" s="112"/>
      <c r="G41" s="112"/>
      <c r="H41" s="112">
        <v>50</v>
      </c>
    </row>
    <row r="42" s="30" customFormat="1" ht="27" customHeight="1" spans="1:8">
      <c r="A42" s="113">
        <v>208</v>
      </c>
      <c r="B42" s="114" t="s">
        <v>58</v>
      </c>
      <c r="C42" s="113">
        <v>99</v>
      </c>
      <c r="D42" s="78" t="s">
        <v>106</v>
      </c>
      <c r="E42" s="112">
        <f t="shared" si="0"/>
        <v>150</v>
      </c>
      <c r="F42" s="112"/>
      <c r="G42" s="112"/>
      <c r="H42" s="112">
        <v>150</v>
      </c>
    </row>
    <row r="43" s="30" customFormat="1" ht="27" customHeight="1" spans="1:8">
      <c r="A43" s="113">
        <v>208</v>
      </c>
      <c r="B43" s="114" t="s">
        <v>60</v>
      </c>
      <c r="C43" s="113">
        <v>99</v>
      </c>
      <c r="D43" s="78" t="s">
        <v>107</v>
      </c>
      <c r="E43" s="112">
        <f t="shared" si="0"/>
        <v>190</v>
      </c>
      <c r="F43" s="112"/>
      <c r="G43" s="112"/>
      <c r="H43" s="112">
        <v>190</v>
      </c>
    </row>
    <row r="44" s="30" customFormat="1" ht="27" customHeight="1" spans="1:8">
      <c r="A44" s="113">
        <v>208</v>
      </c>
      <c r="B44" s="114" t="s">
        <v>69</v>
      </c>
      <c r="C44" s="114" t="s">
        <v>58</v>
      </c>
      <c r="D44" s="77" t="s">
        <v>108</v>
      </c>
      <c r="E44" s="112">
        <f t="shared" si="0"/>
        <v>6.97</v>
      </c>
      <c r="F44" s="112"/>
      <c r="G44" s="112">
        <f>3.74+3.23</f>
        <v>6.97</v>
      </c>
      <c r="H44" s="112"/>
    </row>
    <row r="45" s="30" customFormat="1" ht="27" customHeight="1" spans="1:8">
      <c r="A45" s="113">
        <v>208</v>
      </c>
      <c r="B45" s="114" t="s">
        <v>69</v>
      </c>
      <c r="C45" s="114" t="s">
        <v>60</v>
      </c>
      <c r="D45" s="77" t="s">
        <v>109</v>
      </c>
      <c r="E45" s="112">
        <f t="shared" si="0"/>
        <v>2.36</v>
      </c>
      <c r="F45" s="112"/>
      <c r="G45" s="112">
        <v>2.36</v>
      </c>
      <c r="H45" s="112"/>
    </row>
    <row r="46" s="30" customFormat="1" ht="27" customHeight="1" spans="1:8">
      <c r="A46" s="111" t="s">
        <v>110</v>
      </c>
      <c r="B46" s="111" t="s">
        <v>69</v>
      </c>
      <c r="C46" s="111" t="s">
        <v>69</v>
      </c>
      <c r="D46" s="77" t="s">
        <v>111</v>
      </c>
      <c r="E46" s="112">
        <f t="shared" si="0"/>
        <v>105.83</v>
      </c>
      <c r="F46" s="112"/>
      <c r="G46" s="112">
        <v>105.83</v>
      </c>
      <c r="H46" s="112"/>
    </row>
    <row r="47" s="30" customFormat="1" ht="27" customHeight="1" spans="1:8">
      <c r="A47" s="111" t="s">
        <v>110</v>
      </c>
      <c r="B47" s="111" t="s">
        <v>69</v>
      </c>
      <c r="C47" s="111" t="s">
        <v>62</v>
      </c>
      <c r="D47" s="77" t="s">
        <v>112</v>
      </c>
      <c r="E47" s="112">
        <f t="shared" si="0"/>
        <v>0</v>
      </c>
      <c r="F47" s="112"/>
      <c r="G47" s="112"/>
      <c r="H47" s="112"/>
    </row>
    <row r="48" s="30" customFormat="1" ht="27" customHeight="1" spans="1:8">
      <c r="A48" s="113">
        <v>208</v>
      </c>
      <c r="B48" s="114" t="s">
        <v>74</v>
      </c>
      <c r="C48" s="113">
        <v>99</v>
      </c>
      <c r="D48" s="78" t="s">
        <v>113</v>
      </c>
      <c r="E48" s="112">
        <f t="shared" si="0"/>
        <v>40</v>
      </c>
      <c r="F48" s="112"/>
      <c r="G48" s="112"/>
      <c r="H48" s="112">
        <v>40</v>
      </c>
    </row>
    <row r="49" s="30" customFormat="1" ht="27" customHeight="1" spans="1:8">
      <c r="A49" s="113">
        <v>208</v>
      </c>
      <c r="B49" s="114" t="s">
        <v>114</v>
      </c>
      <c r="C49" s="114" t="s">
        <v>58</v>
      </c>
      <c r="D49" s="78" t="s">
        <v>115</v>
      </c>
      <c r="E49" s="112">
        <f t="shared" si="0"/>
        <v>10</v>
      </c>
      <c r="F49" s="112"/>
      <c r="G49" s="112"/>
      <c r="H49" s="112">
        <v>10</v>
      </c>
    </row>
    <row r="50" s="30" customFormat="1" ht="27" customHeight="1" spans="1:8">
      <c r="A50" s="111" t="s">
        <v>110</v>
      </c>
      <c r="B50" s="111" t="s">
        <v>116</v>
      </c>
      <c r="C50" s="111" t="s">
        <v>60</v>
      </c>
      <c r="D50" s="77" t="s">
        <v>117</v>
      </c>
      <c r="E50" s="112">
        <f t="shared" si="0"/>
        <v>8.24</v>
      </c>
      <c r="F50" s="112"/>
      <c r="G50" s="112">
        <v>8.24</v>
      </c>
      <c r="H50" s="112"/>
    </row>
    <row r="51" s="30" customFormat="1" ht="27" customHeight="1" spans="1:8">
      <c r="A51" s="115" t="s">
        <v>110</v>
      </c>
      <c r="B51" s="115" t="s">
        <v>116</v>
      </c>
      <c r="C51" s="115" t="s">
        <v>67</v>
      </c>
      <c r="D51" s="77" t="s">
        <v>118</v>
      </c>
      <c r="E51" s="112">
        <f t="shared" si="0"/>
        <v>9.89</v>
      </c>
      <c r="F51" s="112"/>
      <c r="G51" s="112">
        <f>5.77+4.12</f>
        <v>9.89</v>
      </c>
      <c r="H51" s="112"/>
    </row>
    <row r="52" s="30" customFormat="1" ht="27" customHeight="1" spans="1:8">
      <c r="A52" s="113">
        <v>208</v>
      </c>
      <c r="B52" s="114" t="s">
        <v>119</v>
      </c>
      <c r="C52" s="113">
        <v>99</v>
      </c>
      <c r="D52" s="78" t="s">
        <v>120</v>
      </c>
      <c r="E52" s="112">
        <f t="shared" si="0"/>
        <v>150</v>
      </c>
      <c r="F52" s="112"/>
      <c r="G52" s="112"/>
      <c r="H52" s="112">
        <v>150</v>
      </c>
    </row>
    <row r="53" s="30" customFormat="1" ht="27" customHeight="1" spans="1:8">
      <c r="A53" s="113">
        <v>208</v>
      </c>
      <c r="B53" s="114" t="s">
        <v>121</v>
      </c>
      <c r="C53" s="113">
        <v>99</v>
      </c>
      <c r="D53" s="78" t="s">
        <v>122</v>
      </c>
      <c r="E53" s="112">
        <f t="shared" si="0"/>
        <v>20</v>
      </c>
      <c r="F53" s="112"/>
      <c r="G53" s="112"/>
      <c r="H53" s="112">
        <v>20</v>
      </c>
    </row>
    <row r="54" s="30" customFormat="1" ht="27" customHeight="1" spans="1:8">
      <c r="A54" s="113">
        <v>210</v>
      </c>
      <c r="B54" s="114" t="s">
        <v>66</v>
      </c>
      <c r="C54" s="113">
        <v>10</v>
      </c>
      <c r="D54" s="78" t="s">
        <v>123</v>
      </c>
      <c r="E54" s="112">
        <f t="shared" si="0"/>
        <v>100</v>
      </c>
      <c r="F54" s="112"/>
      <c r="G54" s="112"/>
      <c r="H54" s="112">
        <v>100</v>
      </c>
    </row>
    <row r="55" s="30" customFormat="1" ht="27" customHeight="1" spans="1:8">
      <c r="A55" s="115" t="s">
        <v>124</v>
      </c>
      <c r="B55" s="115" t="s">
        <v>74</v>
      </c>
      <c r="C55" s="115" t="s">
        <v>58</v>
      </c>
      <c r="D55" s="77" t="s">
        <v>125</v>
      </c>
      <c r="E55" s="112">
        <f t="shared" si="0"/>
        <v>66.06</v>
      </c>
      <c r="F55" s="112"/>
      <c r="G55" s="112">
        <v>66.06</v>
      </c>
      <c r="H55" s="112"/>
    </row>
    <row r="56" s="30" customFormat="1" ht="27" customHeight="1" spans="1:8">
      <c r="A56" s="115" t="s">
        <v>124</v>
      </c>
      <c r="B56" s="115" t="s">
        <v>74</v>
      </c>
      <c r="C56" s="115" t="s">
        <v>57</v>
      </c>
      <c r="D56" s="77" t="s">
        <v>126</v>
      </c>
      <c r="E56" s="112">
        <f t="shared" si="0"/>
        <v>11.04</v>
      </c>
      <c r="F56" s="112"/>
      <c r="G56" s="112">
        <v>11.04</v>
      </c>
      <c r="H56" s="112"/>
    </row>
    <row r="57" s="30" customFormat="1" ht="27" customHeight="1" spans="1:8">
      <c r="A57" s="115" t="s">
        <v>124</v>
      </c>
      <c r="B57" s="115" t="s">
        <v>74</v>
      </c>
      <c r="C57" s="115" t="s">
        <v>67</v>
      </c>
      <c r="D57" s="77" t="s">
        <v>127</v>
      </c>
      <c r="E57" s="112">
        <f t="shared" si="0"/>
        <v>1.59</v>
      </c>
      <c r="F57" s="112"/>
      <c r="G57" s="112">
        <v>1.59</v>
      </c>
      <c r="H57" s="112"/>
    </row>
    <row r="58" s="30" customFormat="1" ht="27" customHeight="1" spans="1:8">
      <c r="A58" s="113">
        <v>210</v>
      </c>
      <c r="B58" s="114" t="s">
        <v>128</v>
      </c>
      <c r="C58" s="114" t="s">
        <v>60</v>
      </c>
      <c r="D58" s="78" t="s">
        <v>129</v>
      </c>
      <c r="E58" s="112">
        <f t="shared" si="0"/>
        <v>260</v>
      </c>
      <c r="F58" s="112"/>
      <c r="G58" s="112"/>
      <c r="H58" s="112">
        <v>260</v>
      </c>
    </row>
    <row r="59" s="30" customFormat="1" ht="27" customHeight="1" spans="1:8">
      <c r="A59" s="113">
        <v>210</v>
      </c>
      <c r="B59" s="114" t="s">
        <v>130</v>
      </c>
      <c r="C59" s="114" t="s">
        <v>67</v>
      </c>
      <c r="D59" s="78" t="s">
        <v>131</v>
      </c>
      <c r="E59" s="112">
        <f t="shared" si="0"/>
        <v>30</v>
      </c>
      <c r="F59" s="112"/>
      <c r="G59" s="112"/>
      <c r="H59" s="112">
        <v>30</v>
      </c>
    </row>
    <row r="60" s="30" customFormat="1" ht="27" customHeight="1" spans="1:8">
      <c r="A60" s="113">
        <v>210</v>
      </c>
      <c r="B60" s="114" t="s">
        <v>67</v>
      </c>
      <c r="C60" s="114" t="s">
        <v>67</v>
      </c>
      <c r="D60" s="78" t="s">
        <v>132</v>
      </c>
      <c r="E60" s="112">
        <f t="shared" si="0"/>
        <v>40</v>
      </c>
      <c r="F60" s="112"/>
      <c r="G60" s="112"/>
      <c r="H60" s="112">
        <v>40</v>
      </c>
    </row>
    <row r="61" s="30" customFormat="1" ht="27" customHeight="1" spans="1:8">
      <c r="A61" s="113">
        <v>211</v>
      </c>
      <c r="B61" s="113" t="s">
        <v>58</v>
      </c>
      <c r="C61" s="113" t="s">
        <v>58</v>
      </c>
      <c r="D61" s="77" t="s">
        <v>59</v>
      </c>
      <c r="E61" s="112">
        <f t="shared" si="0"/>
        <v>3.38</v>
      </c>
      <c r="F61" s="112">
        <v>3.38</v>
      </c>
      <c r="G61" s="112"/>
      <c r="H61" s="112"/>
    </row>
    <row r="62" s="30" customFormat="1" ht="27" customHeight="1" spans="1:8">
      <c r="A62" s="113">
        <v>211</v>
      </c>
      <c r="B62" s="113" t="s">
        <v>58</v>
      </c>
      <c r="C62" s="113" t="s">
        <v>60</v>
      </c>
      <c r="D62" s="77" t="s">
        <v>61</v>
      </c>
      <c r="E62" s="112">
        <f t="shared" si="0"/>
        <v>5</v>
      </c>
      <c r="F62" s="112"/>
      <c r="G62" s="112"/>
      <c r="H62" s="112">
        <v>5</v>
      </c>
    </row>
    <row r="63" s="30" customFormat="1" ht="27" customHeight="1" spans="1:8">
      <c r="A63" s="113">
        <v>211</v>
      </c>
      <c r="B63" s="114" t="s">
        <v>58</v>
      </c>
      <c r="C63" s="114" t="s">
        <v>67</v>
      </c>
      <c r="D63" s="78" t="s">
        <v>133</v>
      </c>
      <c r="E63" s="112">
        <f t="shared" si="0"/>
        <v>55</v>
      </c>
      <c r="F63" s="112"/>
      <c r="G63" s="112"/>
      <c r="H63" s="112">
        <v>55</v>
      </c>
    </row>
    <row r="64" s="30" customFormat="1" ht="27" customHeight="1" spans="1:8">
      <c r="A64" s="113">
        <v>211</v>
      </c>
      <c r="B64" s="114" t="s">
        <v>60</v>
      </c>
      <c r="C64" s="114" t="s">
        <v>67</v>
      </c>
      <c r="D64" s="78" t="s">
        <v>134</v>
      </c>
      <c r="E64" s="112">
        <f t="shared" si="0"/>
        <v>230</v>
      </c>
      <c r="F64" s="112"/>
      <c r="G64" s="112"/>
      <c r="H64" s="112">
        <v>230</v>
      </c>
    </row>
    <row r="65" s="30" customFormat="1" ht="27" customHeight="1" spans="1:8">
      <c r="A65" s="113">
        <v>211</v>
      </c>
      <c r="B65" s="114" t="s">
        <v>66</v>
      </c>
      <c r="C65" s="114" t="s">
        <v>60</v>
      </c>
      <c r="D65" s="78" t="s">
        <v>135</v>
      </c>
      <c r="E65" s="112">
        <f t="shared" si="0"/>
        <v>350</v>
      </c>
      <c r="F65" s="112"/>
      <c r="G65" s="112"/>
      <c r="H65" s="112">
        <v>350</v>
      </c>
    </row>
    <row r="66" s="30" customFormat="1" ht="27" customHeight="1" spans="1:8">
      <c r="A66" s="113">
        <v>211</v>
      </c>
      <c r="B66" s="114" t="s">
        <v>67</v>
      </c>
      <c r="C66" s="114" t="s">
        <v>67</v>
      </c>
      <c r="D66" s="78" t="s">
        <v>136</v>
      </c>
      <c r="E66" s="112">
        <f t="shared" si="0"/>
        <v>1500</v>
      </c>
      <c r="F66" s="112"/>
      <c r="G66" s="112"/>
      <c r="H66" s="112">
        <v>1500</v>
      </c>
    </row>
    <row r="67" s="30" customFormat="1" ht="27" customHeight="1" spans="1:8">
      <c r="A67" s="116" t="s">
        <v>137</v>
      </c>
      <c r="B67" s="116" t="s">
        <v>58</v>
      </c>
      <c r="C67" s="116" t="s">
        <v>58</v>
      </c>
      <c r="D67" s="77" t="s">
        <v>59</v>
      </c>
      <c r="E67" s="112">
        <f t="shared" si="0"/>
        <v>13.78</v>
      </c>
      <c r="F67" s="112">
        <v>13.78</v>
      </c>
      <c r="G67" s="112"/>
      <c r="H67" s="112"/>
    </row>
    <row r="68" s="30" customFormat="1" ht="27" customHeight="1" spans="1:8">
      <c r="A68" s="113">
        <v>212</v>
      </c>
      <c r="B68" s="114" t="s">
        <v>58</v>
      </c>
      <c r="C68" s="114" t="s">
        <v>66</v>
      </c>
      <c r="D68" s="78" t="s">
        <v>138</v>
      </c>
      <c r="E68" s="112">
        <f t="shared" si="0"/>
        <v>100</v>
      </c>
      <c r="F68" s="112"/>
      <c r="G68" s="112"/>
      <c r="H68" s="112">
        <v>100</v>
      </c>
    </row>
    <row r="69" s="30" customFormat="1" ht="27" customHeight="1" spans="1:8">
      <c r="A69" s="113">
        <v>212</v>
      </c>
      <c r="B69" s="114" t="s">
        <v>58</v>
      </c>
      <c r="C69" s="114" t="s">
        <v>62</v>
      </c>
      <c r="D69" s="78" t="s">
        <v>139</v>
      </c>
      <c r="E69" s="112">
        <f t="shared" si="0"/>
        <v>20</v>
      </c>
      <c r="F69" s="112"/>
      <c r="G69" s="112"/>
      <c r="H69" s="112">
        <v>20</v>
      </c>
    </row>
    <row r="70" s="30" customFormat="1" ht="27" customHeight="1" spans="1:8">
      <c r="A70" s="113">
        <v>212</v>
      </c>
      <c r="B70" s="114" t="s">
        <v>57</v>
      </c>
      <c r="C70" s="114" t="s">
        <v>67</v>
      </c>
      <c r="D70" s="78" t="s">
        <v>140</v>
      </c>
      <c r="E70" s="112">
        <f t="shared" si="0"/>
        <v>306</v>
      </c>
      <c r="F70" s="112"/>
      <c r="G70" s="112"/>
      <c r="H70" s="112">
        <v>306</v>
      </c>
    </row>
    <row r="71" s="30" customFormat="1" ht="27" customHeight="1" spans="1:8">
      <c r="A71" s="113">
        <v>212</v>
      </c>
      <c r="B71" s="114" t="s">
        <v>69</v>
      </c>
      <c r="C71" s="114" t="s">
        <v>58</v>
      </c>
      <c r="D71" s="78" t="s">
        <v>141</v>
      </c>
      <c r="E71" s="112">
        <f>F71+G71+H71</f>
        <v>2362</v>
      </c>
      <c r="F71" s="112"/>
      <c r="G71" s="112"/>
      <c r="H71" s="112">
        <v>2362</v>
      </c>
    </row>
    <row r="72" s="30" customFormat="1" ht="27" customHeight="1" spans="1:8">
      <c r="A72" s="113">
        <v>212</v>
      </c>
      <c r="B72" s="114" t="s">
        <v>62</v>
      </c>
      <c r="C72" s="114" t="s">
        <v>58</v>
      </c>
      <c r="D72" s="78" t="s">
        <v>142</v>
      </c>
      <c r="E72" s="112">
        <f>F72+G72+H72</f>
        <v>17.34</v>
      </c>
      <c r="F72" s="112">
        <v>2.34</v>
      </c>
      <c r="G72" s="112"/>
      <c r="H72" s="112">
        <v>15</v>
      </c>
    </row>
    <row r="73" s="30" customFormat="1" ht="27" customHeight="1" spans="1:8">
      <c r="A73" s="113">
        <v>212</v>
      </c>
      <c r="B73" s="114" t="s">
        <v>67</v>
      </c>
      <c r="C73" s="114" t="s">
        <v>67</v>
      </c>
      <c r="D73" s="78" t="s">
        <v>145</v>
      </c>
      <c r="E73" s="112">
        <f t="shared" ref="E73:E98" si="1">F73+G73+H73</f>
        <v>80</v>
      </c>
      <c r="F73" s="112"/>
      <c r="G73" s="112"/>
      <c r="H73" s="112">
        <v>80</v>
      </c>
    </row>
    <row r="74" s="30" customFormat="1" ht="27" customHeight="1" spans="1:8">
      <c r="A74" s="113">
        <v>213</v>
      </c>
      <c r="B74" s="114" t="s">
        <v>58</v>
      </c>
      <c r="C74" s="114" t="s">
        <v>62</v>
      </c>
      <c r="D74" s="78" t="s">
        <v>146</v>
      </c>
      <c r="E74" s="112">
        <f t="shared" si="1"/>
        <v>100</v>
      </c>
      <c r="F74" s="112"/>
      <c r="G74" s="112"/>
      <c r="H74" s="112">
        <v>100</v>
      </c>
    </row>
    <row r="75" s="30" customFormat="1" ht="27" customHeight="1" spans="1:8">
      <c r="A75" s="113">
        <v>213</v>
      </c>
      <c r="B75" s="114" t="s">
        <v>58</v>
      </c>
      <c r="C75" s="114" t="s">
        <v>147</v>
      </c>
      <c r="D75" s="78" t="s">
        <v>148</v>
      </c>
      <c r="E75" s="112">
        <f t="shared" si="1"/>
        <v>170</v>
      </c>
      <c r="F75" s="112"/>
      <c r="G75" s="112"/>
      <c r="H75" s="112">
        <v>170</v>
      </c>
    </row>
    <row r="76" s="30" customFormat="1" ht="27" customHeight="1" spans="1:8">
      <c r="A76" s="113">
        <v>213</v>
      </c>
      <c r="B76" s="114" t="s">
        <v>58</v>
      </c>
      <c r="C76" s="114" t="s">
        <v>149</v>
      </c>
      <c r="D76" s="78" t="s">
        <v>150</v>
      </c>
      <c r="E76" s="112">
        <f t="shared" si="1"/>
        <v>60</v>
      </c>
      <c r="F76" s="112"/>
      <c r="G76" s="112"/>
      <c r="H76" s="112">
        <v>60</v>
      </c>
    </row>
    <row r="77" s="30" customFormat="1" ht="27" customHeight="1" spans="1:8">
      <c r="A77" s="113">
        <v>213</v>
      </c>
      <c r="B77" s="114" t="s">
        <v>58</v>
      </c>
      <c r="C77" s="114" t="s">
        <v>67</v>
      </c>
      <c r="D77" s="78" t="s">
        <v>151</v>
      </c>
      <c r="E77" s="112">
        <f t="shared" si="1"/>
        <v>60</v>
      </c>
      <c r="F77" s="112"/>
      <c r="G77" s="112"/>
      <c r="H77" s="112">
        <v>60</v>
      </c>
    </row>
    <row r="78" s="30" customFormat="1" ht="27" customHeight="1" spans="1:8">
      <c r="A78" s="113">
        <v>213</v>
      </c>
      <c r="B78" s="114" t="s">
        <v>57</v>
      </c>
      <c r="C78" s="114" t="s">
        <v>152</v>
      </c>
      <c r="D78" s="78" t="s">
        <v>153</v>
      </c>
      <c r="E78" s="112">
        <f t="shared" si="1"/>
        <v>20</v>
      </c>
      <c r="F78" s="112"/>
      <c r="G78" s="112"/>
      <c r="H78" s="112">
        <v>20</v>
      </c>
    </row>
    <row r="79" s="30" customFormat="1" ht="27" customHeight="1" spans="1:8">
      <c r="A79" s="113">
        <v>213</v>
      </c>
      <c r="B79" s="114" t="s">
        <v>69</v>
      </c>
      <c r="C79" s="114" t="s">
        <v>67</v>
      </c>
      <c r="D79" s="78" t="s">
        <v>154</v>
      </c>
      <c r="E79" s="112">
        <f t="shared" si="1"/>
        <v>460</v>
      </c>
      <c r="F79" s="112"/>
      <c r="G79" s="112"/>
      <c r="H79" s="112">
        <v>460</v>
      </c>
    </row>
    <row r="80" s="30" customFormat="1" ht="27" customHeight="1" spans="1:8">
      <c r="A80" s="113">
        <v>213</v>
      </c>
      <c r="B80" s="114" t="s">
        <v>72</v>
      </c>
      <c r="C80" s="114" t="s">
        <v>69</v>
      </c>
      <c r="D80" s="78" t="s">
        <v>155</v>
      </c>
      <c r="E80" s="112">
        <f t="shared" si="1"/>
        <v>200</v>
      </c>
      <c r="F80" s="112"/>
      <c r="G80" s="112"/>
      <c r="H80" s="112">
        <v>200</v>
      </c>
    </row>
    <row r="81" s="30" customFormat="1" ht="27" customHeight="1" spans="1:8">
      <c r="A81" s="113">
        <v>213</v>
      </c>
      <c r="B81" s="114" t="s">
        <v>67</v>
      </c>
      <c r="C81" s="114" t="s">
        <v>67</v>
      </c>
      <c r="D81" s="78" t="s">
        <v>156</v>
      </c>
      <c r="E81" s="112">
        <f t="shared" si="1"/>
        <v>1155</v>
      </c>
      <c r="F81" s="112"/>
      <c r="G81" s="112"/>
      <c r="H81" s="112">
        <f>155+1000</f>
        <v>1155</v>
      </c>
    </row>
    <row r="82" s="30" customFormat="1" ht="27" customHeight="1" spans="1:8">
      <c r="A82" s="113">
        <v>214</v>
      </c>
      <c r="B82" s="114" t="s">
        <v>58</v>
      </c>
      <c r="C82" s="114" t="s">
        <v>152</v>
      </c>
      <c r="D82" s="78" t="s">
        <v>157</v>
      </c>
      <c r="E82" s="112">
        <f t="shared" si="1"/>
        <v>150</v>
      </c>
      <c r="F82" s="112"/>
      <c r="G82" s="112"/>
      <c r="H82" s="112">
        <v>150</v>
      </c>
    </row>
    <row r="83" s="30" customFormat="1" ht="27" customHeight="1" spans="1:8">
      <c r="A83" s="113">
        <v>215</v>
      </c>
      <c r="B83" s="114" t="s">
        <v>64</v>
      </c>
      <c r="C83" s="114" t="s">
        <v>60</v>
      </c>
      <c r="D83" s="78" t="s">
        <v>61</v>
      </c>
      <c r="E83" s="112">
        <f t="shared" si="1"/>
        <v>60</v>
      </c>
      <c r="F83" s="112"/>
      <c r="G83" s="112"/>
      <c r="H83" s="112">
        <v>60</v>
      </c>
    </row>
    <row r="84" s="30" customFormat="1" ht="27" customHeight="1" spans="1:8">
      <c r="A84" s="113">
        <v>215</v>
      </c>
      <c r="B84" s="114" t="s">
        <v>64</v>
      </c>
      <c r="C84" s="114" t="s">
        <v>69</v>
      </c>
      <c r="D84" s="78" t="s">
        <v>158</v>
      </c>
      <c r="E84" s="112">
        <f t="shared" si="1"/>
        <v>30000</v>
      </c>
      <c r="F84" s="112"/>
      <c r="G84" s="112"/>
      <c r="H84" s="112">
        <f>10000+20000</f>
        <v>30000</v>
      </c>
    </row>
    <row r="85" s="30" customFormat="1" ht="27" customHeight="1" spans="1:8">
      <c r="A85" s="113">
        <v>215</v>
      </c>
      <c r="B85" s="114" t="s">
        <v>64</v>
      </c>
      <c r="C85" s="114" t="s">
        <v>67</v>
      </c>
      <c r="D85" s="78" t="s">
        <v>159</v>
      </c>
      <c r="E85" s="112">
        <f t="shared" si="1"/>
        <v>30</v>
      </c>
      <c r="F85" s="112"/>
      <c r="G85" s="112"/>
      <c r="H85" s="112">
        <v>30</v>
      </c>
    </row>
    <row r="86" s="30" customFormat="1" ht="27" customHeight="1" spans="1:8">
      <c r="A86" s="113">
        <v>217</v>
      </c>
      <c r="B86" s="114" t="s">
        <v>58</v>
      </c>
      <c r="C86" s="114" t="s">
        <v>58</v>
      </c>
      <c r="D86" s="77" t="s">
        <v>59</v>
      </c>
      <c r="E86" s="112">
        <f t="shared" si="1"/>
        <v>1.04</v>
      </c>
      <c r="F86" s="112">
        <v>1.04</v>
      </c>
      <c r="G86" s="112"/>
      <c r="H86" s="112"/>
    </row>
    <row r="87" s="30" customFormat="1" ht="27" customHeight="1" spans="1:8">
      <c r="A87" s="113">
        <v>217</v>
      </c>
      <c r="B87" s="114" t="s">
        <v>67</v>
      </c>
      <c r="C87" s="114" t="s">
        <v>67</v>
      </c>
      <c r="D87" s="78" t="s">
        <v>160</v>
      </c>
      <c r="E87" s="112">
        <f t="shared" si="1"/>
        <v>50</v>
      </c>
      <c r="F87" s="112"/>
      <c r="G87" s="112"/>
      <c r="H87" s="112">
        <v>50</v>
      </c>
    </row>
    <row r="88" s="30" customFormat="1" ht="27" customHeight="1" spans="1:8">
      <c r="A88" s="116" t="s">
        <v>161</v>
      </c>
      <c r="B88" s="116" t="s">
        <v>58</v>
      </c>
      <c r="C88" s="116" t="s">
        <v>58</v>
      </c>
      <c r="D88" s="77" t="s">
        <v>59</v>
      </c>
      <c r="E88" s="112">
        <f t="shared" si="1"/>
        <v>7.28</v>
      </c>
      <c r="F88" s="112">
        <v>7.28</v>
      </c>
      <c r="G88" s="112"/>
      <c r="H88" s="112"/>
    </row>
    <row r="89" s="30" customFormat="1" ht="27" customHeight="1" spans="1:8">
      <c r="A89" s="113">
        <v>220</v>
      </c>
      <c r="B89" s="114" t="s">
        <v>58</v>
      </c>
      <c r="C89" s="114" t="s">
        <v>66</v>
      </c>
      <c r="D89" s="78" t="s">
        <v>162</v>
      </c>
      <c r="E89" s="112">
        <f t="shared" si="1"/>
        <v>400</v>
      </c>
      <c r="F89" s="112"/>
      <c r="G89" s="112"/>
      <c r="H89" s="112">
        <v>400</v>
      </c>
    </row>
    <row r="90" s="30" customFormat="1" ht="27" customHeight="1" spans="1:8">
      <c r="A90" s="113">
        <v>220</v>
      </c>
      <c r="B90" s="114" t="s">
        <v>58</v>
      </c>
      <c r="C90" s="114" t="s">
        <v>67</v>
      </c>
      <c r="D90" s="78" t="s">
        <v>163</v>
      </c>
      <c r="E90" s="112">
        <f t="shared" si="1"/>
        <v>160</v>
      </c>
      <c r="F90" s="112"/>
      <c r="G90" s="112"/>
      <c r="H90" s="112">
        <v>160</v>
      </c>
    </row>
    <row r="91" s="30" customFormat="1" ht="27" customHeight="1" spans="1:8">
      <c r="A91" s="115" t="s">
        <v>164</v>
      </c>
      <c r="B91" s="115" t="s">
        <v>60</v>
      </c>
      <c r="C91" s="115" t="s">
        <v>58</v>
      </c>
      <c r="D91" s="77" t="s">
        <v>165</v>
      </c>
      <c r="E91" s="112">
        <f t="shared" si="1"/>
        <v>217.67</v>
      </c>
      <c r="F91" s="112"/>
      <c r="G91" s="112">
        <v>217.67</v>
      </c>
      <c r="H91" s="112"/>
    </row>
    <row r="92" s="30" customFormat="1" ht="27" customHeight="1" spans="1:8">
      <c r="A92" s="113">
        <v>221</v>
      </c>
      <c r="B92" s="114" t="s">
        <v>58</v>
      </c>
      <c r="C92" s="114" t="s">
        <v>69</v>
      </c>
      <c r="D92" s="78" t="s">
        <v>166</v>
      </c>
      <c r="E92" s="112">
        <f t="shared" si="1"/>
        <v>40</v>
      </c>
      <c r="F92" s="112"/>
      <c r="G92" s="112"/>
      <c r="H92" s="112">
        <v>40</v>
      </c>
    </row>
    <row r="93" s="30" customFormat="1" ht="27" customHeight="1" spans="1:8">
      <c r="A93" s="113">
        <v>224</v>
      </c>
      <c r="B93" s="114" t="s">
        <v>58</v>
      </c>
      <c r="C93" s="114" t="s">
        <v>66</v>
      </c>
      <c r="D93" s="78" t="s">
        <v>167</v>
      </c>
      <c r="E93" s="112">
        <f t="shared" si="1"/>
        <v>100</v>
      </c>
      <c r="F93" s="112"/>
      <c r="G93" s="112"/>
      <c r="H93" s="112">
        <v>100</v>
      </c>
    </row>
    <row r="94" s="30" customFormat="1" ht="27" customHeight="1" spans="1:8">
      <c r="A94" s="113">
        <v>224</v>
      </c>
      <c r="B94" s="114" t="s">
        <v>58</v>
      </c>
      <c r="C94" s="114" t="s">
        <v>62</v>
      </c>
      <c r="D94" s="78" t="s">
        <v>168</v>
      </c>
      <c r="E94" s="112">
        <f t="shared" si="1"/>
        <v>131.56</v>
      </c>
      <c r="F94" s="112">
        <v>1.56</v>
      </c>
      <c r="G94" s="112"/>
      <c r="H94" s="112">
        <v>130</v>
      </c>
    </row>
    <row r="95" s="30" customFormat="1" ht="27" customHeight="1" spans="1:8">
      <c r="A95" s="113">
        <v>224</v>
      </c>
      <c r="B95" s="114" t="s">
        <v>58</v>
      </c>
      <c r="C95" s="114" t="s">
        <v>169</v>
      </c>
      <c r="D95" s="78" t="s">
        <v>170</v>
      </c>
      <c r="E95" s="112">
        <f t="shared" si="1"/>
        <v>30</v>
      </c>
      <c r="F95" s="112"/>
      <c r="G95" s="112"/>
      <c r="H95" s="112">
        <v>30</v>
      </c>
    </row>
    <row r="96" s="30" customFormat="1" ht="27" customHeight="1" spans="1:8">
      <c r="A96" s="113">
        <v>224</v>
      </c>
      <c r="B96" s="114" t="s">
        <v>60</v>
      </c>
      <c r="C96" s="114" t="s">
        <v>66</v>
      </c>
      <c r="D96" s="78" t="s">
        <v>171</v>
      </c>
      <c r="E96" s="112">
        <f t="shared" si="1"/>
        <v>750</v>
      </c>
      <c r="F96" s="112"/>
      <c r="G96" s="112"/>
      <c r="H96" s="112">
        <v>750</v>
      </c>
    </row>
    <row r="97" s="30" customFormat="1" ht="27" customHeight="1" spans="1:8">
      <c r="A97" s="113">
        <v>229</v>
      </c>
      <c r="B97" s="114" t="s">
        <v>67</v>
      </c>
      <c r="C97" s="114" t="s">
        <v>67</v>
      </c>
      <c r="D97" s="78" t="s">
        <v>172</v>
      </c>
      <c r="E97" s="112">
        <f t="shared" si="1"/>
        <v>627</v>
      </c>
      <c r="F97" s="112"/>
      <c r="G97" s="112"/>
      <c r="H97" s="112">
        <v>627</v>
      </c>
    </row>
    <row r="98" s="30" customFormat="1" ht="27" customHeight="1" spans="1:8">
      <c r="A98" s="113">
        <v>232</v>
      </c>
      <c r="B98" s="114" t="s">
        <v>57</v>
      </c>
      <c r="C98" s="114" t="s">
        <v>58</v>
      </c>
      <c r="D98" s="78" t="s">
        <v>173</v>
      </c>
      <c r="E98" s="112">
        <f t="shared" si="1"/>
        <v>2346</v>
      </c>
      <c r="F98" s="112"/>
      <c r="G98" s="112"/>
      <c r="H98" s="112">
        <v>2346</v>
      </c>
    </row>
    <row r="99" s="30" customFormat="1" ht="27" customHeight="1" spans="1:8">
      <c r="A99" s="117"/>
      <c r="B99" s="117"/>
      <c r="C99" s="117"/>
      <c r="D99" s="77" t="s">
        <v>44</v>
      </c>
      <c r="E99" s="112">
        <f>SUM(E7:E98)</f>
        <v>76513.49</v>
      </c>
      <c r="F99" s="112">
        <f>SUM(F7:F98)</f>
        <v>978.64</v>
      </c>
      <c r="G99" s="112">
        <f>SUM(G7:G98)</f>
        <v>4104.85</v>
      </c>
      <c r="H99" s="112">
        <f>SUM(H7:H98)</f>
        <v>71430</v>
      </c>
    </row>
    <row r="100" s="30" customFormat="1" customHeight="1" spans="1:8">
      <c r="A100" s="118"/>
      <c r="B100" s="118"/>
      <c r="C100" s="118"/>
      <c r="D100" s="118"/>
      <c r="E100" s="118"/>
      <c r="F100" s="119"/>
      <c r="G100" s="119"/>
      <c r="H100" s="119"/>
    </row>
    <row r="101" s="30" customFormat="1" customHeight="1" spans="1:8">
      <c r="A101" s="118"/>
      <c r="B101" s="118"/>
      <c r="C101" s="118"/>
      <c r="D101" s="118"/>
      <c r="E101" s="118"/>
      <c r="F101" s="118"/>
      <c r="G101" s="118"/>
      <c r="H101" s="118"/>
    </row>
    <row r="102" s="30" customFormat="1" customHeight="1" spans="1:8">
      <c r="A102" s="118"/>
      <c r="B102" s="118"/>
      <c r="C102" s="118"/>
      <c r="D102" s="118"/>
      <c r="E102" s="118"/>
      <c r="F102" s="118"/>
      <c r="G102" s="118"/>
      <c r="H102" s="118"/>
    </row>
    <row r="103" s="30" customFormat="1" spans="1:8">
      <c r="A103" s="118"/>
      <c r="B103" s="118"/>
      <c r="C103" s="118"/>
      <c r="D103" s="118"/>
      <c r="E103" s="118"/>
      <c r="F103" s="118"/>
      <c r="G103" s="118"/>
      <c r="H103" s="118"/>
    </row>
    <row r="107" s="30" customFormat="1" spans="1:8">
      <c r="A107" s="118"/>
      <c r="B107" s="118"/>
      <c r="C107" s="118"/>
      <c r="D107" s="118"/>
      <c r="E107" s="118"/>
      <c r="F107" s="118"/>
      <c r="G107" s="118"/>
      <c r="H107" s="118"/>
    </row>
    <row r="108" s="30" customFormat="1" spans="1:8">
      <c r="A108" s="118"/>
      <c r="B108" s="118"/>
      <c r="C108" s="118"/>
      <c r="D108" s="118"/>
      <c r="E108" s="118"/>
      <c r="F108" s="118"/>
      <c r="G108" s="118"/>
      <c r="H108" s="118"/>
    </row>
    <row r="109" s="30" customFormat="1" spans="1:8">
      <c r="A109" s="118"/>
      <c r="B109" s="118"/>
      <c r="C109" s="118"/>
      <c r="D109" s="118"/>
      <c r="E109" s="118"/>
      <c r="F109" s="118"/>
      <c r="G109" s="118"/>
      <c r="H109" s="118"/>
    </row>
    <row r="110" s="30" customFormat="1" spans="1:8">
      <c r="A110" s="118"/>
      <c r="B110" s="118"/>
      <c r="C110" s="118"/>
      <c r="D110" s="118"/>
      <c r="E110" s="118"/>
      <c r="F110" s="118"/>
      <c r="G110" s="118"/>
      <c r="H110" s="118"/>
    </row>
    <row r="111" s="30" customFormat="1" spans="1:8">
      <c r="A111" s="118"/>
      <c r="B111" s="118"/>
      <c r="C111" s="118"/>
      <c r="D111" s="118"/>
      <c r="E111" s="118"/>
      <c r="F111" s="118"/>
      <c r="G111" s="118"/>
      <c r="H111" s="118"/>
    </row>
    <row r="112" s="30" customFormat="1" spans="1:8">
      <c r="A112" s="118"/>
      <c r="B112" s="118"/>
      <c r="C112" s="118"/>
      <c r="D112" s="118"/>
      <c r="E112" s="118"/>
      <c r="F112" s="118"/>
      <c r="G112" s="118"/>
      <c r="H112" s="118"/>
    </row>
    <row r="113" s="30" customFormat="1" spans="1:8">
      <c r="A113" s="118"/>
      <c r="B113" s="118"/>
      <c r="C113" s="118"/>
      <c r="D113" s="118"/>
      <c r="E113" s="118"/>
      <c r="F113" s="118"/>
      <c r="G113" s="118"/>
      <c r="H113" s="118"/>
    </row>
    <row r="114" s="30" customFormat="1" spans="1:8">
      <c r="A114" s="118"/>
      <c r="B114" s="118"/>
      <c r="C114" s="118"/>
      <c r="D114" s="118"/>
      <c r="E114" s="118"/>
      <c r="F114" s="118"/>
      <c r="G114" s="118"/>
      <c r="H114" s="118"/>
    </row>
    <row r="115" s="30" customFormat="1" spans="1:8">
      <c r="A115" s="118"/>
      <c r="B115" s="118"/>
      <c r="C115" s="118"/>
      <c r="D115" s="118"/>
      <c r="E115" s="118"/>
      <c r="F115" s="118"/>
      <c r="G115" s="118"/>
      <c r="H115" s="118"/>
    </row>
    <row r="116" s="30" customFormat="1" spans="1:8">
      <c r="A116" s="118"/>
      <c r="B116" s="118"/>
      <c r="C116" s="118"/>
      <c r="D116" s="118"/>
      <c r="E116" s="118"/>
      <c r="F116" s="118"/>
      <c r="G116" s="118"/>
      <c r="H116" s="118"/>
    </row>
    <row r="117" s="30" customFormat="1" spans="1:8">
      <c r="A117" s="118"/>
      <c r="B117" s="118"/>
      <c r="C117" s="118"/>
      <c r="D117" s="118"/>
      <c r="E117" s="118"/>
      <c r="F117" s="118"/>
      <c r="G117" s="118"/>
      <c r="H117" s="118"/>
    </row>
    <row r="118" s="30" customFormat="1" spans="1:8">
      <c r="A118" s="118"/>
      <c r="B118" s="118"/>
      <c r="C118" s="118"/>
      <c r="D118" s="118"/>
      <c r="E118" s="118"/>
      <c r="F118" s="118"/>
      <c r="G118" s="118"/>
      <c r="H118" s="118"/>
    </row>
    <row r="119" s="30" customFormat="1" spans="1:8">
      <c r="A119" s="118"/>
      <c r="B119" s="118"/>
      <c r="C119" s="118"/>
      <c r="D119" s="118"/>
      <c r="E119" s="118"/>
      <c r="F119" s="118"/>
      <c r="G119" s="118"/>
      <c r="H119" s="118"/>
    </row>
    <row r="120" s="30" customFormat="1" spans="1:8">
      <c r="A120" s="118"/>
      <c r="B120" s="118"/>
      <c r="C120" s="118"/>
      <c r="D120" s="118"/>
      <c r="E120" s="118"/>
      <c r="F120" s="118"/>
      <c r="G120" s="118"/>
      <c r="H120" s="118"/>
    </row>
    <row r="121" s="30" customFormat="1" spans="1:8">
      <c r="A121" s="118"/>
      <c r="B121" s="118"/>
      <c r="C121" s="118"/>
      <c r="D121" s="118"/>
      <c r="E121" s="118"/>
      <c r="F121" s="118"/>
      <c r="G121" s="118"/>
      <c r="H121" s="118"/>
    </row>
    <row r="122" s="30" customFormat="1" spans="1:8">
      <c r="A122" s="118"/>
      <c r="B122" s="118"/>
      <c r="C122" s="118"/>
      <c r="D122" s="118"/>
      <c r="E122" s="118"/>
      <c r="F122" s="118"/>
      <c r="G122" s="118"/>
      <c r="H122" s="118"/>
    </row>
    <row r="123" s="30" customFormat="1" spans="1:8">
      <c r="A123" s="118"/>
      <c r="B123" s="118"/>
      <c r="C123" s="118"/>
      <c r="D123" s="118"/>
      <c r="E123" s="118"/>
      <c r="F123" s="118"/>
      <c r="G123" s="118"/>
      <c r="H123" s="118"/>
    </row>
    <row r="124" s="30" customFormat="1" spans="1:8">
      <c r="A124" s="118"/>
      <c r="B124" s="118"/>
      <c r="C124" s="118"/>
      <c r="D124" s="118"/>
      <c r="E124" s="118"/>
      <c r="F124" s="118"/>
      <c r="G124" s="118"/>
      <c r="H124" s="118"/>
    </row>
    <row r="125" s="30" customFormat="1" spans="1:8">
      <c r="A125" s="118"/>
      <c r="B125" s="118"/>
      <c r="C125" s="118"/>
      <c r="D125" s="118"/>
      <c r="E125" s="118"/>
      <c r="F125" s="118"/>
      <c r="G125" s="118"/>
      <c r="H125" s="118"/>
    </row>
    <row r="126" s="30" customFormat="1" spans="1:8">
      <c r="A126" s="118"/>
      <c r="B126" s="118"/>
      <c r="C126" s="118"/>
      <c r="D126" s="118"/>
      <c r="E126" s="118"/>
      <c r="F126" s="118"/>
      <c r="G126" s="118"/>
      <c r="H126" s="118"/>
    </row>
    <row r="127" s="30" customFormat="1" spans="1:8">
      <c r="A127" s="118"/>
      <c r="B127" s="118"/>
      <c r="C127" s="118"/>
      <c r="D127" s="118"/>
      <c r="E127" s="118"/>
      <c r="F127" s="118"/>
      <c r="G127" s="118"/>
      <c r="H127" s="118"/>
    </row>
    <row r="128" s="30" customFormat="1" spans="1:8">
      <c r="A128" s="118"/>
      <c r="B128" s="118"/>
      <c r="C128" s="118"/>
      <c r="D128" s="118"/>
      <c r="E128" s="118"/>
      <c r="F128" s="118"/>
      <c r="G128" s="118"/>
      <c r="H128" s="118"/>
    </row>
    <row r="129" s="30" customFormat="1" spans="1:8">
      <c r="A129" s="118"/>
      <c r="B129" s="118"/>
      <c r="C129" s="118"/>
      <c r="D129" s="118"/>
      <c r="E129" s="118"/>
      <c r="F129" s="118"/>
      <c r="G129" s="118"/>
      <c r="H129" s="118"/>
    </row>
    <row r="130" s="30" customFormat="1" spans="1:8">
      <c r="A130" s="118"/>
      <c r="B130" s="118"/>
      <c r="C130" s="118"/>
      <c r="D130" s="118"/>
      <c r="E130" s="118"/>
      <c r="F130" s="118"/>
      <c r="G130" s="118"/>
      <c r="H130" s="118"/>
    </row>
    <row r="131" s="30" customFormat="1" spans="1:8">
      <c r="A131" s="118"/>
      <c r="B131" s="118"/>
      <c r="C131" s="118"/>
      <c r="D131" s="118"/>
      <c r="E131" s="118"/>
      <c r="F131" s="118"/>
      <c r="G131" s="118"/>
      <c r="H131" s="118"/>
    </row>
    <row r="132" s="30" customFormat="1" spans="1:8">
      <c r="A132" s="118"/>
      <c r="B132" s="118"/>
      <c r="C132" s="118"/>
      <c r="D132" s="118"/>
      <c r="E132" s="118"/>
      <c r="F132" s="118"/>
      <c r="G132" s="118"/>
      <c r="H132" s="118"/>
    </row>
  </sheetData>
  <mergeCells count="9">
    <mergeCell ref="A2:H2"/>
    <mergeCell ref="A3:D3"/>
    <mergeCell ref="A4:D4"/>
    <mergeCell ref="E4:H4"/>
    <mergeCell ref="F5:G5"/>
    <mergeCell ref="D5:D6"/>
    <mergeCell ref="E5:E6"/>
    <mergeCell ref="H5:H6"/>
    <mergeCell ref="A5:C6"/>
  </mergeCells>
  <printOptions horizontalCentered="1"/>
  <pageMargins left="0" right="0" top="0.409027777777778" bottom="0.2125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4"/>
  <sheetViews>
    <sheetView tabSelected="1" topLeftCell="A31" workbookViewId="0">
      <selection activeCell="D7" sqref="D7"/>
    </sheetView>
  </sheetViews>
  <sheetFormatPr defaultColWidth="9" defaultRowHeight="14.25" outlineLevelCol="4"/>
  <cols>
    <col min="1" max="1" width="8.375" style="30" customWidth="1"/>
    <col min="2" max="2" width="25.0166666666667" style="30" customWidth="1"/>
    <col min="3" max="3" width="29.0666666666667" style="30" customWidth="1"/>
    <col min="4" max="4" width="8.375" style="30" customWidth="1"/>
    <col min="5" max="5" width="11.0166666666667" style="30" customWidth="1"/>
    <col min="6" max="16384" width="9" style="30"/>
  </cols>
  <sheetData>
    <row r="1" s="30" customFormat="1" customHeight="1" spans="5:5">
      <c r="E1" s="94"/>
    </row>
    <row r="2" s="30" customFormat="1" ht="21" customHeight="1" spans="1:5">
      <c r="A2" s="95" t="s">
        <v>191</v>
      </c>
      <c r="B2" s="95"/>
      <c r="C2" s="95"/>
      <c r="D2" s="95"/>
      <c r="E2" s="95"/>
    </row>
    <row r="3" s="30" customFormat="1" ht="17.25" customHeight="1" spans="1:5">
      <c r="A3" s="96" t="s">
        <v>1</v>
      </c>
      <c r="B3" s="97"/>
      <c r="C3" s="97"/>
      <c r="E3" s="41" t="s">
        <v>2</v>
      </c>
    </row>
    <row r="4" s="30" customFormat="1" ht="24" customHeight="1" spans="1:5">
      <c r="A4" s="89" t="s">
        <v>192</v>
      </c>
      <c r="B4" s="91"/>
      <c r="C4" s="89" t="s">
        <v>177</v>
      </c>
      <c r="D4" s="90"/>
      <c r="E4" s="91"/>
    </row>
    <row r="5" s="30" customFormat="1" ht="24" customHeight="1" spans="1:5">
      <c r="A5" s="76" t="s">
        <v>50</v>
      </c>
      <c r="B5" s="76" t="s">
        <v>51</v>
      </c>
      <c r="C5" s="76" t="s">
        <v>44</v>
      </c>
      <c r="D5" s="76" t="s">
        <v>193</v>
      </c>
      <c r="E5" s="76" t="s">
        <v>194</v>
      </c>
    </row>
    <row r="6" s="30" customFormat="1" ht="24" customHeight="1" spans="1:5">
      <c r="A6" s="98" t="s">
        <v>195</v>
      </c>
      <c r="B6" s="98" t="s">
        <v>195</v>
      </c>
      <c r="C6" s="98" t="s">
        <v>196</v>
      </c>
      <c r="D6" s="98" t="s">
        <v>197</v>
      </c>
      <c r="E6" s="98" t="s">
        <v>198</v>
      </c>
    </row>
    <row r="7" s="30" customFormat="1" ht="36" customHeight="1" spans="1:5">
      <c r="A7" s="99">
        <v>301</v>
      </c>
      <c r="B7" s="100" t="s">
        <v>199</v>
      </c>
      <c r="C7" s="101" t="s">
        <v>200</v>
      </c>
      <c r="D7" s="101">
        <f>SUM(D8:D21)</f>
        <v>4095.52</v>
      </c>
      <c r="E7" s="101"/>
    </row>
    <row r="8" s="30" customFormat="1" ht="36" customHeight="1" spans="1:5">
      <c r="A8" s="99">
        <v>30101</v>
      </c>
      <c r="B8" s="99" t="s">
        <v>201</v>
      </c>
      <c r="C8" s="101" t="s">
        <v>202</v>
      </c>
      <c r="D8" s="101">
        <f>885.01-192.21-310.84-0.27</f>
        <v>381.69</v>
      </c>
      <c r="E8" s="101"/>
    </row>
    <row r="9" s="30" customFormat="1" ht="36" customHeight="1" spans="1:5">
      <c r="A9" s="102">
        <v>30102</v>
      </c>
      <c r="B9" s="99" t="s">
        <v>203</v>
      </c>
      <c r="C9" s="101" t="s">
        <v>204</v>
      </c>
      <c r="D9" s="101">
        <f>497.35-136.67-218.66</f>
        <v>142.02</v>
      </c>
      <c r="E9" s="101"/>
    </row>
    <row r="10" s="30" customFormat="1" ht="36" customHeight="1" spans="1:5">
      <c r="A10" s="103"/>
      <c r="B10" s="99" t="s">
        <v>205</v>
      </c>
      <c r="C10" s="101" t="s">
        <v>206</v>
      </c>
      <c r="D10" s="101"/>
      <c r="E10" s="101"/>
    </row>
    <row r="11" s="30" customFormat="1" ht="36" customHeight="1" spans="1:5">
      <c r="A11" s="99">
        <v>30103</v>
      </c>
      <c r="B11" s="99" t="s">
        <v>207</v>
      </c>
      <c r="C11" s="101" t="s">
        <v>208</v>
      </c>
      <c r="D11" s="101">
        <f>319.21-112.55-25.9</f>
        <v>180.76</v>
      </c>
      <c r="E11" s="101"/>
    </row>
    <row r="12" s="30" customFormat="1" ht="36" customHeight="1" spans="1:5">
      <c r="A12" s="99">
        <v>30103</v>
      </c>
      <c r="B12" s="99" t="s">
        <v>209</v>
      </c>
      <c r="C12" s="101"/>
      <c r="D12" s="101">
        <f>4556.45-703.72-1153.73</f>
        <v>2699</v>
      </c>
      <c r="E12" s="101"/>
    </row>
    <row r="13" s="30" customFormat="1" ht="36" customHeight="1" spans="1:5">
      <c r="A13" s="99">
        <v>30106</v>
      </c>
      <c r="B13" s="99" t="s">
        <v>210</v>
      </c>
      <c r="C13" s="101"/>
      <c r="D13" s="101">
        <v>70</v>
      </c>
      <c r="E13" s="101"/>
    </row>
    <row r="14" s="30" customFormat="1" ht="36" customHeight="1" spans="1:5">
      <c r="A14" s="99">
        <v>30107</v>
      </c>
      <c r="B14" s="99" t="s">
        <v>211</v>
      </c>
      <c r="C14" s="101" t="s">
        <v>212</v>
      </c>
      <c r="D14" s="101">
        <v>119.04</v>
      </c>
      <c r="E14" s="101"/>
    </row>
    <row r="15" s="30" customFormat="1" ht="36" customHeight="1" spans="1:5">
      <c r="A15" s="99">
        <v>30108</v>
      </c>
      <c r="B15" s="104" t="s">
        <v>213</v>
      </c>
      <c r="C15" s="101" t="s">
        <v>214</v>
      </c>
      <c r="D15" s="101">
        <f>249.88-55.18-88.87</f>
        <v>105.83</v>
      </c>
      <c r="E15" s="101"/>
    </row>
    <row r="16" s="30" customFormat="1" ht="36" customHeight="1" spans="1:5">
      <c r="A16" s="99">
        <v>30109</v>
      </c>
      <c r="B16" s="99" t="s">
        <v>215</v>
      </c>
      <c r="C16" s="101" t="s">
        <v>216</v>
      </c>
      <c r="D16" s="101">
        <f>72.02-27.59-44.43</f>
        <v>0</v>
      </c>
      <c r="E16" s="101"/>
    </row>
    <row r="17" s="30" customFormat="1" ht="36" customHeight="1" spans="1:5">
      <c r="A17" s="99">
        <v>30110</v>
      </c>
      <c r="B17" s="99" t="s">
        <v>217</v>
      </c>
      <c r="C17" s="101" t="s">
        <v>218</v>
      </c>
      <c r="D17" s="101">
        <f>158.72-35.31-57.35</f>
        <v>66.06</v>
      </c>
      <c r="E17" s="101"/>
    </row>
    <row r="18" s="30" customFormat="1" ht="36" customHeight="1" spans="1:5">
      <c r="A18" s="99">
        <v>30111</v>
      </c>
      <c r="B18" s="99" t="s">
        <v>219</v>
      </c>
      <c r="C18" s="101" t="s">
        <v>220</v>
      </c>
      <c r="D18" s="101">
        <f>38.42-9.61-17.77</f>
        <v>11.04</v>
      </c>
      <c r="E18" s="101"/>
    </row>
    <row r="19" s="30" customFormat="1" ht="36" customHeight="1" spans="1:5">
      <c r="A19" s="99">
        <v>30112</v>
      </c>
      <c r="B19" s="99" t="s">
        <v>221</v>
      </c>
      <c r="C19" s="101" t="s">
        <v>222</v>
      </c>
      <c r="D19" s="101">
        <f>4.17-0.9-1.68+19.4-4.25-6.91+5.77+9.71-2.13-3.46</f>
        <v>19.72</v>
      </c>
      <c r="E19" s="101"/>
    </row>
    <row r="20" s="30" customFormat="1" ht="36" customHeight="1" spans="1:5">
      <c r="A20" s="99">
        <v>30113</v>
      </c>
      <c r="B20" s="99" t="s">
        <v>223</v>
      </c>
      <c r="C20" s="101" t="s">
        <v>224</v>
      </c>
      <c r="D20" s="101">
        <f>356.67-52.97-86.03</f>
        <v>217.67</v>
      </c>
      <c r="E20" s="101"/>
    </row>
    <row r="21" s="30" customFormat="1" ht="36" customHeight="1" spans="1:5">
      <c r="A21" s="99">
        <v>30199</v>
      </c>
      <c r="B21" s="99" t="s">
        <v>225</v>
      </c>
      <c r="C21" s="101" t="s">
        <v>226</v>
      </c>
      <c r="D21" s="101">
        <f>179.14-38.45-58</f>
        <v>82.69</v>
      </c>
      <c r="E21" s="101"/>
    </row>
    <row r="22" s="30" customFormat="1" ht="36" customHeight="1" spans="1:5">
      <c r="A22" s="99">
        <v>302</v>
      </c>
      <c r="B22" s="100" t="s">
        <v>227</v>
      </c>
      <c r="C22" s="101" t="s">
        <v>228</v>
      </c>
      <c r="D22" s="101"/>
      <c r="E22" s="101">
        <f>SUM(E23:E49)</f>
        <v>978.64</v>
      </c>
    </row>
    <row r="23" s="30" customFormat="1" ht="36" customHeight="1" spans="1:5">
      <c r="A23" s="99">
        <v>30201</v>
      </c>
      <c r="B23" s="99" t="s">
        <v>229</v>
      </c>
      <c r="C23" s="101" t="s">
        <v>230</v>
      </c>
      <c r="D23" s="101"/>
      <c r="E23" s="105">
        <v>200</v>
      </c>
    </row>
    <row r="24" s="30" customFormat="1" ht="36" customHeight="1" spans="1:5">
      <c r="A24" s="99">
        <v>30202</v>
      </c>
      <c r="B24" s="99" t="s">
        <v>231</v>
      </c>
      <c r="C24" s="101" t="s">
        <v>232</v>
      </c>
      <c r="D24" s="101"/>
      <c r="E24" s="105">
        <v>70</v>
      </c>
    </row>
    <row r="25" s="30" customFormat="1" ht="36" customHeight="1" spans="1:5">
      <c r="A25" s="99">
        <v>30203</v>
      </c>
      <c r="B25" s="99" t="s">
        <v>233</v>
      </c>
      <c r="C25" s="101" t="s">
        <v>234</v>
      </c>
      <c r="D25" s="101"/>
      <c r="E25" s="105">
        <v>2</v>
      </c>
    </row>
    <row r="26" s="30" customFormat="1" ht="36" customHeight="1" spans="1:5">
      <c r="A26" s="99">
        <v>30204</v>
      </c>
      <c r="B26" s="99" t="s">
        <v>235</v>
      </c>
      <c r="C26" s="101" t="s">
        <v>236</v>
      </c>
      <c r="D26" s="101"/>
      <c r="E26" s="101">
        <v>0.5</v>
      </c>
    </row>
    <row r="27" s="30" customFormat="1" ht="36" customHeight="1" spans="1:5">
      <c r="A27" s="99">
        <v>30205</v>
      </c>
      <c r="B27" s="99" t="s">
        <v>237</v>
      </c>
      <c r="C27" s="101" t="s">
        <v>238</v>
      </c>
      <c r="D27" s="101"/>
      <c r="E27" s="101"/>
    </row>
    <row r="28" s="30" customFormat="1" ht="36" customHeight="1" spans="1:5">
      <c r="A28" s="99">
        <v>30206</v>
      </c>
      <c r="B28" s="99" t="s">
        <v>239</v>
      </c>
      <c r="C28" s="101" t="s">
        <v>240</v>
      </c>
      <c r="D28" s="101"/>
      <c r="E28" s="101">
        <v>2</v>
      </c>
    </row>
    <row r="29" s="30" customFormat="1" ht="36" customHeight="1" spans="1:5">
      <c r="A29" s="99">
        <v>30207</v>
      </c>
      <c r="B29" s="99" t="s">
        <v>241</v>
      </c>
      <c r="C29" s="101" t="s">
        <v>242</v>
      </c>
      <c r="D29" s="101"/>
      <c r="E29" s="101">
        <v>10</v>
      </c>
    </row>
    <row r="30" s="30" customFormat="1" ht="36" customHeight="1" spans="1:5">
      <c r="A30" s="99">
        <v>30208</v>
      </c>
      <c r="B30" s="99" t="s">
        <v>243</v>
      </c>
      <c r="C30" s="101" t="s">
        <v>244</v>
      </c>
      <c r="D30" s="101"/>
      <c r="E30" s="101"/>
    </row>
    <row r="31" s="30" customFormat="1" ht="36" customHeight="1" spans="1:5">
      <c r="A31" s="99">
        <v>30209</v>
      </c>
      <c r="B31" s="99" t="s">
        <v>245</v>
      </c>
      <c r="C31" s="101" t="s">
        <v>246</v>
      </c>
      <c r="D31" s="101"/>
      <c r="E31" s="101">
        <v>2</v>
      </c>
    </row>
    <row r="32" s="30" customFormat="1" ht="36" customHeight="1" spans="1:5">
      <c r="A32" s="99">
        <v>30211</v>
      </c>
      <c r="B32" s="99" t="s">
        <v>247</v>
      </c>
      <c r="C32" s="101" t="s">
        <v>248</v>
      </c>
      <c r="D32" s="101"/>
      <c r="E32" s="101">
        <v>102.8</v>
      </c>
    </row>
    <row r="33" s="30" customFormat="1" ht="36" customHeight="1" spans="1:5">
      <c r="A33" s="99">
        <v>30211</v>
      </c>
      <c r="B33" s="99" t="s">
        <v>249</v>
      </c>
      <c r="C33" s="101" t="s">
        <v>250</v>
      </c>
      <c r="D33" s="101"/>
      <c r="E33" s="101">
        <v>10</v>
      </c>
    </row>
    <row r="34" s="30" customFormat="1" ht="36" customHeight="1" spans="1:5">
      <c r="A34" s="99">
        <v>30213</v>
      </c>
      <c r="B34" s="99" t="s">
        <v>251</v>
      </c>
      <c r="C34" s="101" t="s">
        <v>252</v>
      </c>
      <c r="D34" s="101"/>
      <c r="E34" s="105">
        <v>30</v>
      </c>
    </row>
    <row r="35" s="30" customFormat="1" ht="36" customHeight="1" spans="1:5">
      <c r="A35" s="99">
        <v>30214</v>
      </c>
      <c r="B35" s="99" t="s">
        <v>253</v>
      </c>
      <c r="C35" s="101" t="s">
        <v>254</v>
      </c>
      <c r="D35" s="101"/>
      <c r="E35" s="101">
        <v>20</v>
      </c>
    </row>
    <row r="36" s="30" customFormat="1" ht="36" customHeight="1" spans="1:5">
      <c r="A36" s="99">
        <v>30215</v>
      </c>
      <c r="B36" s="99" t="s">
        <v>255</v>
      </c>
      <c r="C36" s="101" t="s">
        <v>256</v>
      </c>
      <c r="D36" s="101"/>
      <c r="E36" s="105">
        <v>20</v>
      </c>
    </row>
    <row r="37" s="30" customFormat="1" ht="36" customHeight="1" spans="1:5">
      <c r="A37" s="99">
        <v>30216</v>
      </c>
      <c r="B37" s="99" t="s">
        <v>257</v>
      </c>
      <c r="C37" s="101" t="s">
        <v>258</v>
      </c>
      <c r="D37" s="101"/>
      <c r="E37" s="101">
        <v>49.84</v>
      </c>
    </row>
    <row r="38" s="30" customFormat="1" ht="36" customHeight="1" spans="1:5">
      <c r="A38" s="99">
        <v>30217</v>
      </c>
      <c r="B38" s="99" t="s">
        <v>259</v>
      </c>
      <c r="C38" s="101" t="s">
        <v>260</v>
      </c>
      <c r="D38" s="101"/>
      <c r="E38" s="101">
        <v>10</v>
      </c>
    </row>
    <row r="39" s="30" customFormat="1" ht="36" customHeight="1" spans="1:5">
      <c r="A39" s="99">
        <v>30218</v>
      </c>
      <c r="B39" s="99" t="s">
        <v>261</v>
      </c>
      <c r="C39" s="101" t="s">
        <v>262</v>
      </c>
      <c r="D39" s="101"/>
      <c r="E39" s="101">
        <v>3</v>
      </c>
    </row>
    <row r="40" s="30" customFormat="1" ht="36" customHeight="1" spans="1:5">
      <c r="A40" s="99">
        <v>30224</v>
      </c>
      <c r="B40" s="99" t="s">
        <v>263</v>
      </c>
      <c r="C40" s="101" t="s">
        <v>264</v>
      </c>
      <c r="D40" s="101"/>
      <c r="E40" s="101">
        <v>25</v>
      </c>
    </row>
    <row r="41" s="30" customFormat="1" ht="36" customHeight="1" spans="1:5">
      <c r="A41" s="99">
        <v>30225</v>
      </c>
      <c r="B41" s="99" t="s">
        <v>265</v>
      </c>
      <c r="C41" s="101" t="s">
        <v>266</v>
      </c>
      <c r="D41" s="101"/>
      <c r="E41" s="101"/>
    </row>
    <row r="42" s="30" customFormat="1" ht="36" customHeight="1" spans="1:5">
      <c r="A42" s="99">
        <v>30226</v>
      </c>
      <c r="B42" s="99" t="s">
        <v>267</v>
      </c>
      <c r="C42" s="101" t="s">
        <v>268</v>
      </c>
      <c r="D42" s="101"/>
      <c r="E42" s="105">
        <v>30</v>
      </c>
    </row>
    <row r="43" s="30" customFormat="1" ht="36" customHeight="1" spans="1:5">
      <c r="A43" s="99">
        <v>30227</v>
      </c>
      <c r="B43" s="99" t="s">
        <v>269</v>
      </c>
      <c r="C43" s="101" t="s">
        <v>270</v>
      </c>
      <c r="D43" s="101"/>
      <c r="E43" s="101"/>
    </row>
    <row r="44" s="30" customFormat="1" ht="36" customHeight="1" spans="1:5">
      <c r="A44" s="99">
        <v>30231</v>
      </c>
      <c r="B44" s="99" t="s">
        <v>271</v>
      </c>
      <c r="C44" s="101" t="s">
        <v>272</v>
      </c>
      <c r="D44" s="101"/>
      <c r="E44" s="101">
        <v>1.5</v>
      </c>
    </row>
    <row r="45" s="30" customFormat="1" ht="36" customHeight="1" spans="1:5">
      <c r="A45" s="99">
        <v>30239</v>
      </c>
      <c r="B45" s="99" t="s">
        <v>273</v>
      </c>
      <c r="C45" s="101" t="s">
        <v>274</v>
      </c>
      <c r="D45" s="101"/>
      <c r="E45" s="101">
        <v>120</v>
      </c>
    </row>
    <row r="46" s="30" customFormat="1" ht="36" customHeight="1" spans="1:5">
      <c r="A46" s="99">
        <v>30240</v>
      </c>
      <c r="B46" s="99" t="s">
        <v>275</v>
      </c>
      <c r="C46" s="101" t="s">
        <v>276</v>
      </c>
      <c r="D46" s="101"/>
      <c r="E46" s="101"/>
    </row>
    <row r="47" s="30" customFormat="1" ht="36" customHeight="1" spans="1:5">
      <c r="A47" s="99">
        <v>30299</v>
      </c>
      <c r="B47" s="99" t="s">
        <v>277</v>
      </c>
      <c r="C47" s="101" t="s">
        <v>278</v>
      </c>
      <c r="D47" s="101"/>
      <c r="E47" s="101">
        <v>247.4</v>
      </c>
    </row>
    <row r="48" s="30" customFormat="1" ht="36" customHeight="1" spans="1:5">
      <c r="A48" s="99">
        <v>30229</v>
      </c>
      <c r="B48" s="99" t="s">
        <v>279</v>
      </c>
      <c r="C48" s="101" t="s">
        <v>280</v>
      </c>
      <c r="D48" s="101"/>
      <c r="E48" s="101">
        <v>15</v>
      </c>
    </row>
    <row r="49" s="30" customFormat="1" ht="36" customHeight="1" spans="1:5">
      <c r="A49" s="99">
        <v>30228</v>
      </c>
      <c r="B49" s="99" t="s">
        <v>281</v>
      </c>
      <c r="C49" s="101" t="s">
        <v>282</v>
      </c>
      <c r="D49" s="101"/>
      <c r="E49" s="101">
        <v>7.6</v>
      </c>
    </row>
    <row r="50" s="30" customFormat="1" ht="36" customHeight="1" spans="1:5">
      <c r="A50" s="99">
        <v>303</v>
      </c>
      <c r="B50" s="100" t="s">
        <v>283</v>
      </c>
      <c r="C50" s="101" t="s">
        <v>284</v>
      </c>
      <c r="D50" s="101">
        <f>SUM(D51:D54)</f>
        <v>9.33</v>
      </c>
      <c r="E50" s="101"/>
    </row>
    <row r="51" s="30" customFormat="1" ht="36" customHeight="1" spans="1:5">
      <c r="A51" s="99">
        <v>30301</v>
      </c>
      <c r="B51" s="99" t="s">
        <v>285</v>
      </c>
      <c r="C51" s="101" t="s">
        <v>286</v>
      </c>
      <c r="D51" s="101"/>
      <c r="E51" s="101"/>
    </row>
    <row r="52" s="30" customFormat="1" ht="36" customHeight="1" spans="1:5">
      <c r="A52" s="99">
        <v>30302</v>
      </c>
      <c r="B52" s="99" t="s">
        <v>287</v>
      </c>
      <c r="C52" s="101" t="s">
        <v>288</v>
      </c>
      <c r="D52" s="101"/>
      <c r="E52" s="101"/>
    </row>
    <row r="53" s="30" customFormat="1" ht="36" customHeight="1" spans="1:5">
      <c r="A53" s="99">
        <v>30304</v>
      </c>
      <c r="B53" s="99" t="s">
        <v>289</v>
      </c>
      <c r="C53" s="101" t="s">
        <v>290</v>
      </c>
      <c r="D53" s="101"/>
      <c r="E53" s="101"/>
    </row>
    <row r="54" s="30" customFormat="1" ht="36" customHeight="1" spans="1:5">
      <c r="A54" s="99">
        <v>30308</v>
      </c>
      <c r="B54" s="99" t="s">
        <v>291</v>
      </c>
      <c r="C54" s="101" t="s">
        <v>292</v>
      </c>
      <c r="D54" s="101">
        <v>9.33</v>
      </c>
      <c r="E54" s="101"/>
    </row>
  </sheetData>
  <mergeCells count="5">
    <mergeCell ref="A2:E2"/>
    <mergeCell ref="A3:C3"/>
    <mergeCell ref="A4:B4"/>
    <mergeCell ref="C4:E4"/>
    <mergeCell ref="A9:A10"/>
  </mergeCells>
  <printOptions horizontalCentered="1"/>
  <pageMargins left="0" right="0" top="0.409027777777778" bottom="0.2125" header="0.5" footer="0.302777777777778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E15" sqref="E15"/>
    </sheetView>
  </sheetViews>
  <sheetFormatPr defaultColWidth="9" defaultRowHeight="14.25" outlineLevelRow="7" outlineLevelCol="5"/>
  <cols>
    <col min="1" max="1" width="20.375" style="30" customWidth="1"/>
    <col min="2" max="2" width="14" style="30" customWidth="1"/>
    <col min="3" max="6" width="16.25" style="30" customWidth="1"/>
    <col min="7" max="16384" width="9" style="30"/>
  </cols>
  <sheetData>
    <row r="1" s="30" customFormat="1" customHeight="1" spans="6:6">
      <c r="F1" s="72"/>
    </row>
    <row r="2" s="30" customFormat="1" ht="24.75" customHeight="1" spans="1:6">
      <c r="A2" s="82" t="s">
        <v>293</v>
      </c>
      <c r="B2" s="82"/>
      <c r="C2" s="82"/>
      <c r="D2" s="82"/>
      <c r="E2" s="82"/>
      <c r="F2" s="82"/>
    </row>
    <row r="3" s="30" customFormat="1" ht="21" customHeight="1" spans="1:6">
      <c r="A3" s="83" t="s">
        <v>1</v>
      </c>
      <c r="B3" s="84"/>
      <c r="C3" s="84"/>
      <c r="D3" s="75"/>
      <c r="E3" s="75"/>
      <c r="F3" s="41" t="s">
        <v>2</v>
      </c>
    </row>
    <row r="4" s="30" customFormat="1" ht="24" customHeight="1" spans="1:6">
      <c r="A4" s="85" t="s">
        <v>176</v>
      </c>
      <c r="B4" s="86"/>
      <c r="C4" s="86"/>
      <c r="D4" s="86"/>
      <c r="E4" s="86"/>
      <c r="F4" s="87"/>
    </row>
    <row r="5" s="30" customFormat="1" ht="18" customHeight="1" spans="1:6">
      <c r="A5" s="88" t="s">
        <v>44</v>
      </c>
      <c r="B5" s="88" t="s">
        <v>294</v>
      </c>
      <c r="C5" s="89" t="s">
        <v>295</v>
      </c>
      <c r="D5" s="90"/>
      <c r="E5" s="91"/>
      <c r="F5" s="88" t="s">
        <v>296</v>
      </c>
    </row>
    <row r="6" s="30" customFormat="1" ht="29.25" customHeight="1" spans="1:6">
      <c r="A6" s="92"/>
      <c r="B6" s="92"/>
      <c r="C6" s="88" t="s">
        <v>52</v>
      </c>
      <c r="D6" s="92" t="s">
        <v>297</v>
      </c>
      <c r="E6" s="88" t="s">
        <v>298</v>
      </c>
      <c r="F6" s="92"/>
    </row>
    <row r="7" s="30" customFormat="1" ht="27.75" customHeight="1" spans="1:6">
      <c r="A7" s="93">
        <f>B7+C7+F7</f>
        <v>21.5</v>
      </c>
      <c r="B7" s="93">
        <v>10</v>
      </c>
      <c r="C7" s="93">
        <f>D7+E7</f>
        <v>1.5</v>
      </c>
      <c r="D7" s="93"/>
      <c r="E7" s="93">
        <v>1.5</v>
      </c>
      <c r="F7" s="93">
        <v>10</v>
      </c>
    </row>
    <row r="8" s="30" customFormat="1" customHeight="1"/>
  </sheetData>
  <mergeCells count="6">
    <mergeCell ref="A2:F2"/>
    <mergeCell ref="A4:F4"/>
    <mergeCell ref="C5:E5"/>
    <mergeCell ref="A5:A6"/>
    <mergeCell ref="B5:B6"/>
    <mergeCell ref="F5:F6"/>
  </mergeCells>
  <printOptions horizontalCentered="1"/>
  <pageMargins left="0" right="0" top="1" bottom="0.60625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opLeftCell="A4" workbookViewId="0">
      <selection activeCell="D14" sqref="D14"/>
    </sheetView>
  </sheetViews>
  <sheetFormatPr defaultColWidth="9" defaultRowHeight="14.25" outlineLevelRow="7" outlineLevelCol="4"/>
  <cols>
    <col min="1" max="1" width="14.75" style="1" customWidth="1"/>
    <col min="2" max="2" width="31.625" style="1" customWidth="1"/>
    <col min="3" max="3" width="15.625" style="1" customWidth="1"/>
    <col min="4" max="4" width="15.125" style="1" customWidth="1"/>
    <col min="5" max="5" width="17.875" style="1" customWidth="1"/>
    <col min="6" max="16384" width="9" style="1"/>
  </cols>
  <sheetData>
    <row r="1" s="1" customFormat="1" customHeight="1" spans="5:5">
      <c r="E1" s="72"/>
    </row>
    <row r="2" s="1" customFormat="1" ht="22.5" customHeight="1" spans="1:5">
      <c r="A2" s="73" t="s">
        <v>299</v>
      </c>
      <c r="B2" s="73"/>
      <c r="C2" s="73"/>
      <c r="D2" s="73"/>
      <c r="E2" s="73"/>
    </row>
    <row r="3" s="1" customFormat="1" ht="23.25" customHeight="1" spans="1:5">
      <c r="A3" s="74"/>
      <c r="B3" s="75"/>
      <c r="C3" s="75"/>
      <c r="D3" s="75"/>
      <c r="E3" s="72" t="s">
        <v>2</v>
      </c>
    </row>
    <row r="4" s="1" customFormat="1" ht="24" customHeight="1" spans="1:5">
      <c r="A4" s="76" t="s">
        <v>50</v>
      </c>
      <c r="B4" s="76" t="s">
        <v>51</v>
      </c>
      <c r="C4" s="76" t="s">
        <v>300</v>
      </c>
      <c r="D4" s="76"/>
      <c r="E4" s="76"/>
    </row>
    <row r="5" s="1" customFormat="1" ht="24" customHeight="1" spans="1:5">
      <c r="A5" s="76"/>
      <c r="B5" s="76"/>
      <c r="C5" s="76" t="s">
        <v>44</v>
      </c>
      <c r="D5" s="76" t="s">
        <v>177</v>
      </c>
      <c r="E5" s="76" t="s">
        <v>178</v>
      </c>
    </row>
    <row r="6" s="1" customFormat="1" ht="29.25" customHeight="1" spans="1:5">
      <c r="A6" s="77">
        <v>2120802</v>
      </c>
      <c r="B6" s="78" t="s">
        <v>143</v>
      </c>
      <c r="C6" s="79">
        <f ca="1">SUM(D6:E6)</f>
        <v>380</v>
      </c>
      <c r="D6" s="79">
        <f ca="1">SUM(C6:C6)</f>
        <v>0</v>
      </c>
      <c r="E6" s="79">
        <v>380</v>
      </c>
    </row>
    <row r="7" s="1" customFormat="1" ht="30" customHeight="1" spans="1:5">
      <c r="A7" s="77">
        <v>2120806</v>
      </c>
      <c r="B7" s="78" t="s">
        <v>144</v>
      </c>
      <c r="C7" s="79">
        <f ca="1">SUM(D7:E7)</f>
        <v>200</v>
      </c>
      <c r="D7" s="79">
        <f ca="1">SUM(C7:C7)</f>
        <v>0</v>
      </c>
      <c r="E7" s="79">
        <v>200</v>
      </c>
    </row>
    <row r="8" s="1" customFormat="1" ht="24" customHeight="1" spans="1:5">
      <c r="A8" s="80" t="s">
        <v>52</v>
      </c>
      <c r="B8" s="81"/>
      <c r="C8" s="79">
        <f ca="1">SUM(C6:C7)</f>
        <v>580</v>
      </c>
      <c r="D8" s="79">
        <f ca="1">SUM(C8:C8)</f>
        <v>0</v>
      </c>
      <c r="E8" s="79">
        <f>SUM(E6:E7)</f>
        <v>580</v>
      </c>
    </row>
  </sheetData>
  <mergeCells count="5">
    <mergeCell ref="A2:E2"/>
    <mergeCell ref="C4:E4"/>
    <mergeCell ref="A8:B8"/>
    <mergeCell ref="A4:A5"/>
    <mergeCell ref="B4:B5"/>
  </mergeCells>
  <printOptions horizontalCentered="1"/>
  <pageMargins left="0" right="0" top="0.409027777777778" bottom="0.409027777777778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3"/>
  <sheetViews>
    <sheetView topLeftCell="A58" workbookViewId="0">
      <selection activeCell="C67" sqref="C67"/>
    </sheetView>
  </sheetViews>
  <sheetFormatPr defaultColWidth="9" defaultRowHeight="12"/>
  <cols>
    <col min="1" max="1" width="23" style="42" customWidth="1"/>
    <col min="2" max="2" width="7.75" style="42" customWidth="1"/>
    <col min="3" max="3" width="17.625" style="42" customWidth="1"/>
    <col min="4" max="4" width="7.625" style="42" hidden="1" customWidth="1"/>
    <col min="5" max="5" width="5" style="42" customWidth="1"/>
    <col min="6" max="6" width="4.5" style="42" customWidth="1"/>
    <col min="7" max="7" width="7.75" style="42" customWidth="1"/>
    <col min="8" max="8" width="7.125" style="42" customWidth="1"/>
    <col min="9" max="22" width="4.25" style="42" customWidth="1"/>
    <col min="23" max="23" width="5" style="42" customWidth="1"/>
    <col min="24" max="32" width="9" style="42"/>
    <col min="33" max="16384" width="6.875" style="42"/>
  </cols>
  <sheetData>
    <row r="1" s="42" customFormat="1" ht="17" customHeight="1" spans="1:2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9"/>
      <c r="V1" s="69"/>
      <c r="W1" s="69"/>
    </row>
    <row r="2" s="42" customFormat="1" ht="22.5" spans="1:23">
      <c r="A2" s="46" t="s">
        <v>301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="42" customFormat="1" spans="1:2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V3" s="45"/>
      <c r="W3" s="45"/>
    </row>
    <row r="4" s="42" customFormat="1" spans="2:23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70" t="s">
        <v>2</v>
      </c>
      <c r="U4" s="70"/>
      <c r="V4" s="70"/>
      <c r="W4" s="70"/>
    </row>
    <row r="5" s="42" customFormat="1" spans="1:23">
      <c r="A5" s="47" t="s">
        <v>302</v>
      </c>
      <c r="B5" s="47" t="s">
        <v>303</v>
      </c>
      <c r="C5" s="47" t="s">
        <v>304</v>
      </c>
      <c r="D5" s="47" t="s">
        <v>305</v>
      </c>
      <c r="E5" s="47" t="s">
        <v>306</v>
      </c>
      <c r="F5" s="47" t="s">
        <v>307</v>
      </c>
      <c r="G5" s="48" t="s">
        <v>308</v>
      </c>
      <c r="H5" s="49" t="s">
        <v>45</v>
      </c>
      <c r="I5" s="49"/>
      <c r="J5" s="49"/>
      <c r="K5" s="49"/>
      <c r="L5" s="49"/>
      <c r="M5" s="49"/>
      <c r="N5" s="49"/>
      <c r="O5" s="49"/>
      <c r="P5" s="49"/>
      <c r="Q5" s="48" t="s">
        <v>309</v>
      </c>
      <c r="R5" s="48" t="s">
        <v>310</v>
      </c>
      <c r="S5" s="48" t="s">
        <v>311</v>
      </c>
      <c r="T5" s="48" t="s">
        <v>49</v>
      </c>
      <c r="U5" s="48" t="s">
        <v>312</v>
      </c>
      <c r="V5" s="48" t="s">
        <v>313</v>
      </c>
      <c r="W5" s="48" t="s">
        <v>314</v>
      </c>
    </row>
    <row r="6" s="42" customFormat="1" spans="1:23">
      <c r="A6" s="47"/>
      <c r="B6" s="47"/>
      <c r="C6" s="47"/>
      <c r="D6" s="47"/>
      <c r="E6" s="47"/>
      <c r="F6" s="47"/>
      <c r="G6" s="48"/>
      <c r="H6" s="48" t="s">
        <v>315</v>
      </c>
      <c r="I6" s="63" t="s">
        <v>54</v>
      </c>
      <c r="J6" s="63"/>
      <c r="K6" s="63"/>
      <c r="L6" s="63"/>
      <c r="M6" s="63"/>
      <c r="N6" s="63"/>
      <c r="O6" s="63"/>
      <c r="P6" s="63" t="s">
        <v>55</v>
      </c>
      <c r="Q6" s="48"/>
      <c r="R6" s="48"/>
      <c r="S6" s="48"/>
      <c r="T6" s="48"/>
      <c r="U6" s="48"/>
      <c r="V6" s="48"/>
      <c r="W6" s="48"/>
    </row>
    <row r="7" s="42" customFormat="1" ht="72" spans="1:23">
      <c r="A7" s="47"/>
      <c r="B7" s="47"/>
      <c r="C7" s="47"/>
      <c r="D7" s="47"/>
      <c r="E7" s="47"/>
      <c r="F7" s="47"/>
      <c r="G7" s="48"/>
      <c r="H7" s="48"/>
      <c r="I7" s="48" t="s">
        <v>316</v>
      </c>
      <c r="J7" s="48" t="s">
        <v>317</v>
      </c>
      <c r="K7" s="48" t="s">
        <v>318</v>
      </c>
      <c r="L7" s="48" t="s">
        <v>319</v>
      </c>
      <c r="M7" s="48" t="s">
        <v>320</v>
      </c>
      <c r="N7" s="48" t="s">
        <v>321</v>
      </c>
      <c r="O7" s="48" t="s">
        <v>322</v>
      </c>
      <c r="P7" s="63"/>
      <c r="Q7" s="48"/>
      <c r="R7" s="48"/>
      <c r="S7" s="48"/>
      <c r="T7" s="48"/>
      <c r="U7" s="48"/>
      <c r="V7" s="48"/>
      <c r="W7" s="48"/>
    </row>
    <row r="8" s="42" customFormat="1" ht="29" customHeight="1" spans="1:23">
      <c r="A8" s="50" t="s">
        <v>1</v>
      </c>
      <c r="B8" s="50" t="s">
        <v>323</v>
      </c>
      <c r="C8" s="51" t="s">
        <v>324</v>
      </c>
      <c r="D8" s="52"/>
      <c r="E8" s="50">
        <v>54</v>
      </c>
      <c r="F8" s="50" t="s">
        <v>325</v>
      </c>
      <c r="G8" s="53">
        <v>28.08</v>
      </c>
      <c r="H8" s="53">
        <f t="shared" ref="H8:H30" si="0">G8</f>
        <v>28.08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71"/>
      <c r="W8" s="64"/>
    </row>
    <row r="9" s="42" customFormat="1" ht="29" customHeight="1" spans="1:23">
      <c r="A9" s="50" t="s">
        <v>1</v>
      </c>
      <c r="B9" s="50" t="s">
        <v>323</v>
      </c>
      <c r="C9" s="51" t="s">
        <v>326</v>
      </c>
      <c r="D9" s="50"/>
      <c r="E9" s="50">
        <v>19</v>
      </c>
      <c r="F9" s="52" t="s">
        <v>327</v>
      </c>
      <c r="G9" s="53">
        <v>9.31</v>
      </c>
      <c r="H9" s="53">
        <f t="shared" si="0"/>
        <v>9.31</v>
      </c>
      <c r="I9" s="53"/>
      <c r="J9" s="53"/>
      <c r="K9" s="53"/>
      <c r="L9" s="53"/>
      <c r="M9" s="53"/>
      <c r="N9" s="53"/>
      <c r="O9" s="53"/>
      <c r="P9" s="65"/>
      <c r="Q9" s="53"/>
      <c r="R9" s="53"/>
      <c r="S9" s="53"/>
      <c r="T9" s="53"/>
      <c r="U9" s="53"/>
      <c r="V9" s="53"/>
      <c r="W9" s="48"/>
    </row>
    <row r="10" s="42" customFormat="1" ht="29" customHeight="1" spans="1:23">
      <c r="A10" s="50" t="s">
        <v>1</v>
      </c>
      <c r="B10" s="50" t="s">
        <v>323</v>
      </c>
      <c r="C10" s="51" t="s">
        <v>328</v>
      </c>
      <c r="D10" s="50"/>
      <c r="E10" s="50">
        <v>15</v>
      </c>
      <c r="F10" s="50" t="s">
        <v>327</v>
      </c>
      <c r="G10" s="53">
        <v>13.5</v>
      </c>
      <c r="H10" s="53">
        <f t="shared" si="0"/>
        <v>13.5</v>
      </c>
      <c r="I10" s="53"/>
      <c r="J10" s="53"/>
      <c r="K10" s="53"/>
      <c r="L10" s="53"/>
      <c r="M10" s="53"/>
      <c r="N10" s="53"/>
      <c r="O10" s="53"/>
      <c r="P10" s="65"/>
      <c r="Q10" s="53"/>
      <c r="R10" s="53"/>
      <c r="S10" s="53"/>
      <c r="T10" s="53"/>
      <c r="U10" s="53"/>
      <c r="V10" s="53"/>
      <c r="W10" s="48"/>
    </row>
    <row r="11" s="42" customFormat="1" ht="29" customHeight="1" spans="1:23">
      <c r="A11" s="50" t="s">
        <v>1</v>
      </c>
      <c r="B11" s="50" t="s">
        <v>323</v>
      </c>
      <c r="C11" s="51" t="s">
        <v>329</v>
      </c>
      <c r="D11" s="52"/>
      <c r="E11" s="52" t="s">
        <v>330</v>
      </c>
      <c r="F11" s="50" t="s">
        <v>327</v>
      </c>
      <c r="G11" s="53">
        <v>3.49</v>
      </c>
      <c r="H11" s="53">
        <f t="shared" si="0"/>
        <v>3.49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71"/>
      <c r="W11" s="64"/>
    </row>
    <row r="12" s="42" customFormat="1" ht="29" customHeight="1" spans="1:23">
      <c r="A12" s="50" t="s">
        <v>1</v>
      </c>
      <c r="B12" s="50" t="s">
        <v>323</v>
      </c>
      <c r="C12" s="51" t="s">
        <v>331</v>
      </c>
      <c r="D12" s="50"/>
      <c r="E12" s="50">
        <v>9</v>
      </c>
      <c r="F12" s="52" t="s">
        <v>327</v>
      </c>
      <c r="G12" s="53">
        <v>2.41</v>
      </c>
      <c r="H12" s="53">
        <f t="shared" si="0"/>
        <v>2.41</v>
      </c>
      <c r="I12" s="53"/>
      <c r="J12" s="53"/>
      <c r="K12" s="53"/>
      <c r="L12" s="53"/>
      <c r="M12" s="53"/>
      <c r="N12" s="53"/>
      <c r="O12" s="53"/>
      <c r="P12" s="65"/>
      <c r="Q12" s="53"/>
      <c r="R12" s="53"/>
      <c r="S12" s="53"/>
      <c r="T12" s="53"/>
      <c r="U12" s="53"/>
      <c r="V12" s="53"/>
      <c r="W12" s="48"/>
    </row>
    <row r="13" s="42" customFormat="1" ht="29" customHeight="1" spans="1:23">
      <c r="A13" s="50" t="s">
        <v>1</v>
      </c>
      <c r="B13" s="50" t="s">
        <v>323</v>
      </c>
      <c r="C13" s="51" t="s">
        <v>332</v>
      </c>
      <c r="D13" s="50"/>
      <c r="E13" s="50">
        <v>47</v>
      </c>
      <c r="F13" s="50" t="s">
        <v>327</v>
      </c>
      <c r="G13" s="53">
        <v>7.05</v>
      </c>
      <c r="H13" s="53">
        <f t="shared" si="0"/>
        <v>7.05</v>
      </c>
      <c r="I13" s="53"/>
      <c r="J13" s="53"/>
      <c r="K13" s="53"/>
      <c r="L13" s="53"/>
      <c r="M13" s="53"/>
      <c r="N13" s="53"/>
      <c r="O13" s="53"/>
      <c r="P13" s="65"/>
      <c r="Q13" s="53"/>
      <c r="R13" s="53"/>
      <c r="S13" s="53"/>
      <c r="T13" s="53"/>
      <c r="U13" s="53"/>
      <c r="V13" s="53"/>
      <c r="W13" s="48"/>
    </row>
    <row r="14" s="42" customFormat="1" ht="29" customHeight="1" spans="1:23">
      <c r="A14" s="50" t="s">
        <v>1</v>
      </c>
      <c r="B14" s="50" t="s">
        <v>323</v>
      </c>
      <c r="C14" s="51" t="s">
        <v>333</v>
      </c>
      <c r="D14" s="52"/>
      <c r="E14" s="52" t="s">
        <v>334</v>
      </c>
      <c r="F14" s="50" t="s">
        <v>327</v>
      </c>
      <c r="G14" s="53">
        <v>2.72</v>
      </c>
      <c r="H14" s="53">
        <f t="shared" si="0"/>
        <v>2.72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71"/>
      <c r="W14" s="64"/>
    </row>
    <row r="15" s="42" customFormat="1" ht="29" customHeight="1" spans="1:23">
      <c r="A15" s="50" t="s">
        <v>1</v>
      </c>
      <c r="B15" s="50" t="s">
        <v>323</v>
      </c>
      <c r="C15" s="51" t="s">
        <v>335</v>
      </c>
      <c r="D15" s="50"/>
      <c r="E15" s="50">
        <v>78</v>
      </c>
      <c r="F15" s="52" t="s">
        <v>327</v>
      </c>
      <c r="G15" s="53">
        <v>2.88</v>
      </c>
      <c r="H15" s="53">
        <f t="shared" si="0"/>
        <v>2.88</v>
      </c>
      <c r="I15" s="53"/>
      <c r="J15" s="53"/>
      <c r="K15" s="53"/>
      <c r="L15" s="53"/>
      <c r="M15" s="53"/>
      <c r="N15" s="53"/>
      <c r="O15" s="53"/>
      <c r="P15" s="65"/>
      <c r="Q15" s="53"/>
      <c r="R15" s="53"/>
      <c r="S15" s="53"/>
      <c r="T15" s="53"/>
      <c r="U15" s="53"/>
      <c r="V15" s="53"/>
      <c r="W15" s="48"/>
    </row>
    <row r="16" s="42" customFormat="1" ht="29" customHeight="1" spans="1:23">
      <c r="A16" s="50" t="s">
        <v>1</v>
      </c>
      <c r="B16" s="50" t="s">
        <v>323</v>
      </c>
      <c r="C16" s="51" t="s">
        <v>336</v>
      </c>
      <c r="D16" s="50"/>
      <c r="E16" s="50">
        <v>55</v>
      </c>
      <c r="F16" s="50" t="s">
        <v>327</v>
      </c>
      <c r="G16" s="53">
        <v>2.64</v>
      </c>
      <c r="H16" s="53">
        <f t="shared" si="0"/>
        <v>2.64</v>
      </c>
      <c r="I16" s="53"/>
      <c r="J16" s="53"/>
      <c r="K16" s="53"/>
      <c r="L16" s="53"/>
      <c r="M16" s="53"/>
      <c r="N16" s="53"/>
      <c r="O16" s="53"/>
      <c r="P16" s="65"/>
      <c r="Q16" s="53"/>
      <c r="R16" s="53"/>
      <c r="S16" s="53"/>
      <c r="T16" s="53"/>
      <c r="U16" s="53"/>
      <c r="V16" s="53"/>
      <c r="W16" s="48"/>
    </row>
    <row r="17" s="42" customFormat="1" ht="29" customHeight="1" spans="1:23">
      <c r="A17" s="50" t="s">
        <v>1</v>
      </c>
      <c r="B17" s="50" t="s">
        <v>323</v>
      </c>
      <c r="C17" s="51" t="s">
        <v>337</v>
      </c>
      <c r="D17" s="54"/>
      <c r="E17" s="55">
        <v>10</v>
      </c>
      <c r="F17" s="52" t="s">
        <v>327</v>
      </c>
      <c r="G17" s="53">
        <v>0.38</v>
      </c>
      <c r="H17" s="53">
        <f t="shared" si="0"/>
        <v>0.38</v>
      </c>
      <c r="I17" s="55"/>
      <c r="J17" s="55"/>
      <c r="K17" s="55"/>
      <c r="L17" s="54"/>
      <c r="M17" s="55"/>
      <c r="N17" s="55"/>
      <c r="O17" s="54"/>
      <c r="P17" s="54"/>
      <c r="Q17" s="54"/>
      <c r="R17" s="55"/>
      <c r="S17" s="54"/>
      <c r="T17" s="55"/>
      <c r="U17" s="55"/>
      <c r="V17" s="55"/>
      <c r="W17" s="55"/>
    </row>
    <row r="18" s="42" customFormat="1" ht="29" customHeight="1" spans="1:23">
      <c r="A18" s="50" t="s">
        <v>1</v>
      </c>
      <c r="B18" s="50" t="s">
        <v>323</v>
      </c>
      <c r="C18" s="51" t="s">
        <v>338</v>
      </c>
      <c r="D18" s="54"/>
      <c r="E18" s="55">
        <v>5</v>
      </c>
      <c r="F18" s="55" t="s">
        <v>327</v>
      </c>
      <c r="G18" s="53">
        <v>0.24</v>
      </c>
      <c r="H18" s="53">
        <f t="shared" si="0"/>
        <v>0.24</v>
      </c>
      <c r="I18" s="55"/>
      <c r="J18" s="55"/>
      <c r="K18" s="55"/>
      <c r="L18" s="55"/>
      <c r="M18" s="55"/>
      <c r="N18" s="55"/>
      <c r="O18" s="55"/>
      <c r="P18" s="54"/>
      <c r="Q18" s="54"/>
      <c r="R18" s="55"/>
      <c r="S18" s="54"/>
      <c r="T18" s="55"/>
      <c r="U18" s="55"/>
      <c r="V18" s="55"/>
      <c r="W18" s="55"/>
    </row>
    <row r="19" s="42" customFormat="1" ht="29" customHeight="1" spans="1:23">
      <c r="A19" s="50" t="s">
        <v>1</v>
      </c>
      <c r="B19" s="50" t="s">
        <v>323</v>
      </c>
      <c r="C19" s="51" t="s">
        <v>339</v>
      </c>
      <c r="D19" s="55"/>
      <c r="E19" s="55">
        <v>25</v>
      </c>
      <c r="F19" s="55" t="s">
        <v>327</v>
      </c>
      <c r="G19" s="53">
        <v>1.45</v>
      </c>
      <c r="H19" s="53">
        <f t="shared" si="0"/>
        <v>1.45</v>
      </c>
      <c r="I19" s="55"/>
      <c r="J19" s="55"/>
      <c r="K19" s="55"/>
      <c r="L19" s="55"/>
      <c r="M19" s="55"/>
      <c r="N19" s="55"/>
      <c r="O19" s="55"/>
      <c r="P19" s="54"/>
      <c r="Q19" s="55"/>
      <c r="R19" s="55"/>
      <c r="S19" s="55"/>
      <c r="T19" s="54"/>
      <c r="U19" s="55"/>
      <c r="V19" s="55"/>
      <c r="W19" s="55"/>
    </row>
    <row r="20" s="42" customFormat="1" ht="29" customHeight="1" spans="1:23">
      <c r="A20" s="50" t="s">
        <v>1</v>
      </c>
      <c r="B20" s="50" t="s">
        <v>323</v>
      </c>
      <c r="C20" s="51" t="s">
        <v>340</v>
      </c>
      <c r="D20" s="55"/>
      <c r="E20" s="55">
        <v>16</v>
      </c>
      <c r="F20" s="55" t="s">
        <v>327</v>
      </c>
      <c r="G20" s="53">
        <v>3.65</v>
      </c>
      <c r="H20" s="53">
        <f t="shared" si="0"/>
        <v>3.65</v>
      </c>
      <c r="I20" s="55"/>
      <c r="J20" s="55"/>
      <c r="K20" s="55"/>
      <c r="L20" s="55"/>
      <c r="M20" s="55"/>
      <c r="N20" s="55"/>
      <c r="O20" s="54"/>
      <c r="P20" s="55"/>
      <c r="Q20" s="55"/>
      <c r="R20" s="55"/>
      <c r="S20" s="55"/>
      <c r="T20" s="54"/>
      <c r="U20" s="55"/>
      <c r="V20" s="55"/>
      <c r="W20" s="55"/>
    </row>
    <row r="21" s="42" customFormat="1" ht="29" customHeight="1" spans="1:23">
      <c r="A21" s="50" t="s">
        <v>1</v>
      </c>
      <c r="B21" s="50" t="s">
        <v>323</v>
      </c>
      <c r="C21" s="51" t="s">
        <v>341</v>
      </c>
      <c r="D21" s="55"/>
      <c r="E21" s="55">
        <v>3</v>
      </c>
      <c r="F21" s="55" t="s">
        <v>327</v>
      </c>
      <c r="G21" s="53">
        <v>0.32</v>
      </c>
      <c r="H21" s="53">
        <f t="shared" si="0"/>
        <v>0.32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4"/>
      <c r="U21" s="55"/>
      <c r="V21" s="55"/>
      <c r="W21" s="55"/>
    </row>
    <row r="22" s="42" customFormat="1" ht="29" customHeight="1" spans="1:23">
      <c r="A22" s="50" t="s">
        <v>1</v>
      </c>
      <c r="B22" s="50" t="s">
        <v>323</v>
      </c>
      <c r="C22" s="51" t="s">
        <v>342</v>
      </c>
      <c r="D22" s="55"/>
      <c r="E22" s="55">
        <v>6</v>
      </c>
      <c r="F22" s="55" t="s">
        <v>327</v>
      </c>
      <c r="G22" s="53">
        <v>6</v>
      </c>
      <c r="H22" s="53">
        <f t="shared" si="0"/>
        <v>6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4"/>
      <c r="U22" s="55"/>
      <c r="V22" s="55"/>
      <c r="W22" s="55"/>
    </row>
    <row r="23" s="42" customFormat="1" ht="29" customHeight="1" spans="1:23">
      <c r="A23" s="50" t="s">
        <v>1</v>
      </c>
      <c r="B23" s="50" t="s">
        <v>323</v>
      </c>
      <c r="C23" s="51" t="s">
        <v>343</v>
      </c>
      <c r="D23" s="55"/>
      <c r="E23" s="55">
        <v>1</v>
      </c>
      <c r="F23" s="55" t="s">
        <v>327</v>
      </c>
      <c r="G23" s="55">
        <v>0.48</v>
      </c>
      <c r="H23" s="53">
        <f t="shared" si="0"/>
        <v>0.48</v>
      </c>
      <c r="I23" s="55"/>
      <c r="J23" s="55"/>
      <c r="K23" s="55"/>
      <c r="L23" s="55"/>
      <c r="M23" s="55"/>
      <c r="N23" s="55"/>
      <c r="O23" s="55"/>
      <c r="P23" s="55"/>
      <c r="Q23" s="54"/>
      <c r="R23" s="55"/>
      <c r="S23" s="55"/>
      <c r="T23" s="54"/>
      <c r="U23" s="55"/>
      <c r="V23" s="55"/>
      <c r="W23" s="55"/>
    </row>
    <row r="24" s="42" customFormat="1" ht="29" customHeight="1" spans="1:23">
      <c r="A24" s="50" t="s">
        <v>1</v>
      </c>
      <c r="B24" s="50" t="s">
        <v>323</v>
      </c>
      <c r="C24" s="51" t="s">
        <v>344</v>
      </c>
      <c r="D24" s="55"/>
      <c r="E24" s="55">
        <v>14</v>
      </c>
      <c r="F24" s="55" t="s">
        <v>327</v>
      </c>
      <c r="G24" s="55">
        <v>1.89</v>
      </c>
      <c r="H24" s="53">
        <f t="shared" si="0"/>
        <v>1.89</v>
      </c>
      <c r="I24" s="55"/>
      <c r="J24" s="55"/>
      <c r="K24" s="55"/>
      <c r="L24" s="55"/>
      <c r="M24" s="55"/>
      <c r="N24" s="55"/>
      <c r="O24" s="55"/>
      <c r="P24" s="54"/>
      <c r="Q24" s="55"/>
      <c r="R24" s="55"/>
      <c r="S24" s="55"/>
      <c r="T24" s="54"/>
      <c r="U24" s="55"/>
      <c r="V24" s="55"/>
      <c r="W24" s="55"/>
    </row>
    <row r="25" s="42" customFormat="1" ht="29" customHeight="1" spans="1:23">
      <c r="A25" s="50" t="s">
        <v>1</v>
      </c>
      <c r="B25" s="50" t="s">
        <v>323</v>
      </c>
      <c r="C25" s="51" t="s">
        <v>345</v>
      </c>
      <c r="D25" s="56"/>
      <c r="E25" s="56">
        <v>2</v>
      </c>
      <c r="F25" s="55" t="s">
        <v>327</v>
      </c>
      <c r="G25" s="57">
        <v>9.36</v>
      </c>
      <c r="H25" s="53">
        <f t="shared" si="0"/>
        <v>9.36</v>
      </c>
      <c r="I25" s="57"/>
      <c r="J25" s="57"/>
      <c r="K25" s="57"/>
      <c r="L25" s="57"/>
      <c r="M25" s="57"/>
      <c r="N25" s="57"/>
      <c r="O25" s="57"/>
      <c r="P25" s="66"/>
      <c r="Q25" s="57"/>
      <c r="R25" s="57"/>
      <c r="S25" s="57"/>
      <c r="T25" s="66"/>
      <c r="U25" s="57"/>
      <c r="V25" s="57"/>
      <c r="W25" s="55"/>
    </row>
    <row r="26" s="43" customFormat="1" ht="29" customHeight="1" spans="1:23">
      <c r="A26" s="50" t="s">
        <v>1</v>
      </c>
      <c r="B26" s="50" t="s">
        <v>323</v>
      </c>
      <c r="C26" s="51" t="s">
        <v>346</v>
      </c>
      <c r="D26" s="58"/>
      <c r="E26" s="58">
        <v>1</v>
      </c>
      <c r="F26" s="59" t="s">
        <v>347</v>
      </c>
      <c r="G26" s="53">
        <v>200</v>
      </c>
      <c r="H26" s="53">
        <f t="shared" si="0"/>
        <v>200</v>
      </c>
      <c r="I26" s="53"/>
      <c r="J26" s="53"/>
      <c r="K26" s="53"/>
      <c r="L26" s="53"/>
      <c r="M26" s="67"/>
      <c r="N26" s="53"/>
      <c r="O26" s="67"/>
      <c r="P26" s="65"/>
      <c r="Q26" s="53"/>
      <c r="R26" s="53"/>
      <c r="S26" s="53"/>
      <c r="T26" s="53"/>
      <c r="U26" s="53"/>
      <c r="V26" s="53"/>
      <c r="W26" s="48"/>
    </row>
    <row r="27" s="42" customFormat="1" ht="29" customHeight="1" spans="1:23">
      <c r="A27" s="50" t="s">
        <v>1</v>
      </c>
      <c r="B27" s="47" t="s">
        <v>323</v>
      </c>
      <c r="C27" s="52" t="s">
        <v>348</v>
      </c>
      <c r="D27" s="60"/>
      <c r="E27" s="60">
        <v>1</v>
      </c>
      <c r="F27" s="59" t="s">
        <v>347</v>
      </c>
      <c r="G27" s="60">
        <v>25</v>
      </c>
      <c r="H27" s="53">
        <f t="shared" si="0"/>
        <v>25</v>
      </c>
      <c r="I27" s="48"/>
      <c r="J27" s="48"/>
      <c r="K27" s="48"/>
      <c r="L27" s="48"/>
      <c r="M27" s="48"/>
      <c r="N27" s="48"/>
      <c r="O27" s="48"/>
      <c r="P27" s="63"/>
      <c r="Q27" s="48"/>
      <c r="R27" s="48"/>
      <c r="S27" s="48"/>
      <c r="T27" s="48"/>
      <c r="U27" s="48"/>
      <c r="V27" s="48"/>
      <c r="W27" s="48"/>
    </row>
    <row r="28" s="42" customFormat="1" ht="29" customHeight="1" spans="1:23">
      <c r="A28" s="50" t="s">
        <v>1</v>
      </c>
      <c r="B28" s="47" t="s">
        <v>323</v>
      </c>
      <c r="C28" s="61" t="s">
        <v>349</v>
      </c>
      <c r="D28" s="60"/>
      <c r="E28" s="60">
        <v>1</v>
      </c>
      <c r="F28" s="59" t="s">
        <v>347</v>
      </c>
      <c r="G28" s="60">
        <v>3</v>
      </c>
      <c r="H28" s="53">
        <f t="shared" si="0"/>
        <v>3</v>
      </c>
      <c r="I28" s="48"/>
      <c r="J28" s="48"/>
      <c r="K28" s="48"/>
      <c r="L28" s="48"/>
      <c r="M28" s="48"/>
      <c r="N28" s="48"/>
      <c r="O28" s="48"/>
      <c r="P28" s="63"/>
      <c r="Q28" s="48"/>
      <c r="R28" s="48"/>
      <c r="S28" s="48"/>
      <c r="T28" s="48"/>
      <c r="U28" s="48"/>
      <c r="V28" s="48"/>
      <c r="W28" s="48"/>
    </row>
    <row r="29" s="42" customFormat="1" ht="29" customHeight="1" spans="1:23">
      <c r="A29" s="47" t="s">
        <v>1</v>
      </c>
      <c r="B29" s="47" t="s">
        <v>323</v>
      </c>
      <c r="C29" s="61" t="s">
        <v>350</v>
      </c>
      <c r="D29" s="60"/>
      <c r="E29" s="60">
        <v>1</v>
      </c>
      <c r="F29" s="59" t="s">
        <v>347</v>
      </c>
      <c r="G29" s="60">
        <v>10</v>
      </c>
      <c r="H29" s="53">
        <f t="shared" si="0"/>
        <v>10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</row>
    <row r="30" s="42" customFormat="1" ht="29" customHeight="1" spans="1:23">
      <c r="A30" s="47" t="s">
        <v>52</v>
      </c>
      <c r="B30" s="47"/>
      <c r="C30" s="47"/>
      <c r="D30" s="55"/>
      <c r="E30" s="55">
        <f>SUM(E8:E29)</f>
        <v>363</v>
      </c>
      <c r="F30" s="55"/>
      <c r="G30" s="55">
        <f>SUM(G8:G29)</f>
        <v>333.85</v>
      </c>
      <c r="H30" s="55">
        <f>SUM(H8:H29)</f>
        <v>333.85</v>
      </c>
      <c r="I30" s="55"/>
      <c r="J30" s="54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</row>
    <row r="31" s="42" customFormat="1" ht="29" customHeight="1" spans="1:23">
      <c r="A31" s="50" t="s">
        <v>1</v>
      </c>
      <c r="B31" s="55" t="s">
        <v>351</v>
      </c>
      <c r="C31" s="55" t="s">
        <v>352</v>
      </c>
      <c r="D31" s="55"/>
      <c r="E31" s="55">
        <v>1</v>
      </c>
      <c r="F31" s="55" t="s">
        <v>347</v>
      </c>
      <c r="G31" s="55">
        <v>70</v>
      </c>
      <c r="H31" s="53">
        <f t="shared" ref="H31:H41" si="1">G31</f>
        <v>70</v>
      </c>
      <c r="I31" s="55"/>
      <c r="J31" s="54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="42" customFormat="1" ht="29" customHeight="1" spans="1:23">
      <c r="A32" s="50" t="s">
        <v>1</v>
      </c>
      <c r="B32" s="55" t="s">
        <v>351</v>
      </c>
      <c r="C32" s="55" t="s">
        <v>353</v>
      </c>
      <c r="D32" s="55"/>
      <c r="E32" s="55">
        <v>1</v>
      </c>
      <c r="F32" s="55" t="s">
        <v>347</v>
      </c>
      <c r="G32" s="55">
        <v>30</v>
      </c>
      <c r="H32" s="53">
        <f t="shared" si="1"/>
        <v>30</v>
      </c>
      <c r="I32" s="55"/>
      <c r="J32" s="54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</row>
    <row r="33" s="42" customFormat="1" ht="29" customHeight="1" spans="1:23">
      <c r="A33" s="50" t="s">
        <v>1</v>
      </c>
      <c r="B33" s="55" t="s">
        <v>351</v>
      </c>
      <c r="C33" s="55" t="s">
        <v>354</v>
      </c>
      <c r="D33" s="55"/>
      <c r="E33" s="55">
        <v>1</v>
      </c>
      <c r="F33" s="55" t="s">
        <v>347</v>
      </c>
      <c r="G33" s="55">
        <v>100</v>
      </c>
      <c r="H33" s="53">
        <f t="shared" si="1"/>
        <v>100</v>
      </c>
      <c r="I33" s="55"/>
      <c r="J33" s="55"/>
      <c r="K33" s="55"/>
      <c r="L33" s="55"/>
      <c r="M33" s="55"/>
      <c r="N33" s="55"/>
      <c r="O33" s="55"/>
      <c r="P33" s="54"/>
      <c r="Q33" s="55"/>
      <c r="R33" s="55"/>
      <c r="S33" s="54"/>
      <c r="T33" s="55"/>
      <c r="U33" s="55"/>
      <c r="V33" s="55"/>
      <c r="W33" s="55"/>
    </row>
    <row r="34" s="42" customFormat="1" ht="29" customHeight="1" spans="1:23">
      <c r="A34" s="50" t="s">
        <v>1</v>
      </c>
      <c r="B34" s="55" t="s">
        <v>351</v>
      </c>
      <c r="C34" s="55" t="s">
        <v>355</v>
      </c>
      <c r="D34" s="55"/>
      <c r="E34" s="55">
        <v>1</v>
      </c>
      <c r="F34" s="55" t="s">
        <v>347</v>
      </c>
      <c r="G34" s="55">
        <v>60</v>
      </c>
      <c r="H34" s="53">
        <f t="shared" si="1"/>
        <v>60</v>
      </c>
      <c r="I34" s="55"/>
      <c r="J34" s="55"/>
      <c r="K34" s="55"/>
      <c r="L34" s="55"/>
      <c r="M34" s="55"/>
      <c r="N34" s="55"/>
      <c r="O34" s="55"/>
      <c r="P34" s="54"/>
      <c r="Q34" s="55"/>
      <c r="R34" s="55"/>
      <c r="S34" s="54"/>
      <c r="T34" s="55"/>
      <c r="U34" s="55"/>
      <c r="V34" s="55"/>
      <c r="W34" s="55"/>
    </row>
    <row r="35" s="42" customFormat="1" ht="29" customHeight="1" spans="1:23">
      <c r="A35" s="50" t="s">
        <v>1</v>
      </c>
      <c r="B35" s="55" t="s">
        <v>351</v>
      </c>
      <c r="C35" s="55" t="s">
        <v>356</v>
      </c>
      <c r="D35" s="55"/>
      <c r="E35" s="55">
        <v>1</v>
      </c>
      <c r="F35" s="55" t="s">
        <v>347</v>
      </c>
      <c r="G35" s="55">
        <v>100</v>
      </c>
      <c r="H35" s="53">
        <f t="shared" si="1"/>
        <v>100</v>
      </c>
      <c r="I35" s="55"/>
      <c r="J35" s="55"/>
      <c r="K35" s="55"/>
      <c r="L35" s="55"/>
      <c r="M35" s="55"/>
      <c r="N35" s="55"/>
      <c r="O35" s="55"/>
      <c r="P35" s="54"/>
      <c r="Q35" s="55"/>
      <c r="R35" s="55"/>
      <c r="S35" s="54"/>
      <c r="T35" s="55"/>
      <c r="U35" s="55"/>
      <c r="V35" s="55"/>
      <c r="W35" s="55"/>
    </row>
    <row r="36" s="42" customFormat="1" ht="29" customHeight="1" spans="1:23">
      <c r="A36" s="50" t="s">
        <v>1</v>
      </c>
      <c r="B36" s="55" t="s">
        <v>351</v>
      </c>
      <c r="C36" s="55" t="s">
        <v>357</v>
      </c>
      <c r="D36" s="55"/>
      <c r="E36" s="55">
        <v>1</v>
      </c>
      <c r="F36" s="55" t="s">
        <v>347</v>
      </c>
      <c r="G36" s="55">
        <v>20</v>
      </c>
      <c r="H36" s="53">
        <f t="shared" si="1"/>
        <v>20</v>
      </c>
      <c r="I36" s="55"/>
      <c r="J36" s="55"/>
      <c r="K36" s="55"/>
      <c r="L36" s="55"/>
      <c r="M36" s="55"/>
      <c r="N36" s="55"/>
      <c r="O36" s="55"/>
      <c r="P36" s="54"/>
      <c r="Q36" s="55"/>
      <c r="R36" s="55"/>
      <c r="S36" s="54"/>
      <c r="T36" s="55"/>
      <c r="U36" s="55"/>
      <c r="V36" s="55"/>
      <c r="W36" s="55"/>
    </row>
    <row r="37" s="42" customFormat="1" ht="29" customHeight="1" spans="1:23">
      <c r="A37" s="50" t="s">
        <v>358</v>
      </c>
      <c r="B37" s="55" t="s">
        <v>351</v>
      </c>
      <c r="C37" s="55" t="s">
        <v>359</v>
      </c>
      <c r="D37" s="55"/>
      <c r="E37" s="55">
        <v>1</v>
      </c>
      <c r="F37" s="55" t="s">
        <v>347</v>
      </c>
      <c r="G37" s="55">
        <v>50</v>
      </c>
      <c r="H37" s="53">
        <f t="shared" si="1"/>
        <v>50</v>
      </c>
      <c r="I37" s="55"/>
      <c r="J37" s="55"/>
      <c r="K37" s="55"/>
      <c r="L37" s="55"/>
      <c r="M37" s="55"/>
      <c r="N37" s="55"/>
      <c r="O37" s="55"/>
      <c r="P37" s="54"/>
      <c r="Q37" s="55"/>
      <c r="R37" s="55"/>
      <c r="S37" s="54"/>
      <c r="T37" s="55"/>
      <c r="U37" s="55"/>
      <c r="V37" s="55"/>
      <c r="W37" s="55"/>
    </row>
    <row r="38" s="44" customFormat="1" ht="29" customHeight="1" spans="1:23">
      <c r="A38" s="50" t="s">
        <v>358</v>
      </c>
      <c r="B38" s="55" t="s">
        <v>351</v>
      </c>
      <c r="C38" s="50" t="s">
        <v>360</v>
      </c>
      <c r="D38" s="50"/>
      <c r="E38" s="55">
        <v>1</v>
      </c>
      <c r="F38" s="55" t="s">
        <v>347</v>
      </c>
      <c r="G38" s="50">
        <v>20</v>
      </c>
      <c r="H38" s="53">
        <f t="shared" si="1"/>
        <v>20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="42" customFormat="1" ht="29" customHeight="1" spans="1:23">
      <c r="A39" s="50" t="s">
        <v>358</v>
      </c>
      <c r="B39" s="55" t="s">
        <v>351</v>
      </c>
      <c r="C39" s="50" t="s">
        <v>361</v>
      </c>
      <c r="D39" s="50"/>
      <c r="E39" s="50">
        <v>1</v>
      </c>
      <c r="F39" s="50" t="s">
        <v>347</v>
      </c>
      <c r="G39" s="50">
        <v>300</v>
      </c>
      <c r="H39" s="50">
        <f t="shared" si="1"/>
        <v>300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="44" customFormat="1" ht="29" customHeight="1" spans="1:23">
      <c r="A40" s="50" t="s">
        <v>362</v>
      </c>
      <c r="B40" s="55" t="s">
        <v>351</v>
      </c>
      <c r="C40" s="50" t="s">
        <v>363</v>
      </c>
      <c r="D40" s="50"/>
      <c r="E40" s="55">
        <v>1</v>
      </c>
      <c r="F40" s="55" t="s">
        <v>347</v>
      </c>
      <c r="G40" s="50">
        <v>200</v>
      </c>
      <c r="H40" s="53">
        <f t="shared" si="1"/>
        <v>200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="44" customFormat="1" ht="29" customHeight="1" spans="1:23">
      <c r="A41" s="50" t="s">
        <v>364</v>
      </c>
      <c r="B41" s="55" t="s">
        <v>351</v>
      </c>
      <c r="C41" s="50" t="s">
        <v>365</v>
      </c>
      <c r="D41" s="50"/>
      <c r="E41" s="55">
        <v>1</v>
      </c>
      <c r="F41" s="55" t="s">
        <v>347</v>
      </c>
      <c r="G41" s="50">
        <v>8.5</v>
      </c>
      <c r="H41" s="53">
        <f t="shared" si="1"/>
        <v>8.5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="44" customFormat="1" ht="29" customHeight="1" spans="1:23">
      <c r="A42" s="50" t="s">
        <v>364</v>
      </c>
      <c r="B42" s="55" t="s">
        <v>351</v>
      </c>
      <c r="C42" s="50" t="s">
        <v>366</v>
      </c>
      <c r="D42" s="50"/>
      <c r="E42" s="55">
        <v>1</v>
      </c>
      <c r="F42" s="55" t="s">
        <v>347</v>
      </c>
      <c r="G42" s="50">
        <v>100</v>
      </c>
      <c r="H42" s="53">
        <f t="shared" ref="H42:H59" si="2">G42</f>
        <v>100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="44" customFormat="1" ht="29" customHeight="1" spans="1:23">
      <c r="A43" s="50" t="s">
        <v>367</v>
      </c>
      <c r="B43" s="55" t="s">
        <v>351</v>
      </c>
      <c r="C43" s="50" t="s">
        <v>368</v>
      </c>
      <c r="D43" s="50"/>
      <c r="E43" s="55">
        <v>1</v>
      </c>
      <c r="F43" s="55" t="s">
        <v>347</v>
      </c>
      <c r="G43" s="62">
        <v>30</v>
      </c>
      <c r="H43" s="53">
        <f t="shared" si="2"/>
        <v>30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="44" customFormat="1" ht="29" customHeight="1" spans="1:23">
      <c r="A44" s="50" t="s">
        <v>367</v>
      </c>
      <c r="B44" s="55" t="s">
        <v>351</v>
      </c>
      <c r="C44" s="50" t="s">
        <v>369</v>
      </c>
      <c r="D44" s="50"/>
      <c r="E44" s="55">
        <v>1</v>
      </c>
      <c r="F44" s="55" t="s">
        <v>347</v>
      </c>
      <c r="G44" s="62">
        <v>31.5</v>
      </c>
      <c r="H44" s="53">
        <f t="shared" si="2"/>
        <v>31.5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="44" customFormat="1" ht="29" customHeight="1" spans="1:23">
      <c r="A45" s="50" t="s">
        <v>367</v>
      </c>
      <c r="B45" s="55" t="s">
        <v>351</v>
      </c>
      <c r="C45" s="50" t="s">
        <v>370</v>
      </c>
      <c r="D45" s="50"/>
      <c r="E45" s="55">
        <v>1</v>
      </c>
      <c r="F45" s="55" t="s">
        <v>347</v>
      </c>
      <c r="G45" s="62">
        <v>100</v>
      </c>
      <c r="H45" s="53">
        <f t="shared" si="2"/>
        <v>100</v>
      </c>
      <c r="I45" s="14"/>
      <c r="J45" s="68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="44" customFormat="1" ht="29" customHeight="1" spans="1:23">
      <c r="A46" s="50" t="s">
        <v>367</v>
      </c>
      <c r="B46" s="55" t="s">
        <v>351</v>
      </c>
      <c r="C46" s="50" t="s">
        <v>371</v>
      </c>
      <c r="D46" s="50"/>
      <c r="E46" s="55">
        <v>1</v>
      </c>
      <c r="F46" s="55" t="s">
        <v>347</v>
      </c>
      <c r="G46" s="62">
        <v>200</v>
      </c>
      <c r="H46" s="53">
        <f t="shared" si="2"/>
        <v>200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="44" customFormat="1" ht="29" customHeight="1" spans="1:23">
      <c r="A47" s="50" t="s">
        <v>367</v>
      </c>
      <c r="B47" s="55" t="s">
        <v>351</v>
      </c>
      <c r="C47" s="50" t="s">
        <v>372</v>
      </c>
      <c r="D47" s="50"/>
      <c r="E47" s="55">
        <v>1</v>
      </c>
      <c r="F47" s="55" t="s">
        <v>347</v>
      </c>
      <c r="G47" s="62">
        <v>100</v>
      </c>
      <c r="H47" s="53">
        <f t="shared" si="2"/>
        <v>100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="42" customFormat="1" ht="29" customHeight="1" spans="1:23">
      <c r="A48" s="50" t="s">
        <v>373</v>
      </c>
      <c r="B48" s="50" t="s">
        <v>351</v>
      </c>
      <c r="C48" s="50" t="s">
        <v>374</v>
      </c>
      <c r="D48" s="50"/>
      <c r="E48" s="50">
        <v>1</v>
      </c>
      <c r="F48" s="50" t="s">
        <v>347</v>
      </c>
      <c r="G48" s="50">
        <v>200</v>
      </c>
      <c r="H48" s="50">
        <f t="shared" si="2"/>
        <v>200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4"/>
      <c r="T48" s="55"/>
      <c r="U48" s="55"/>
      <c r="V48" s="55"/>
      <c r="W48" s="55"/>
    </row>
    <row r="49" s="42" customFormat="1" ht="29" customHeight="1" spans="1:23">
      <c r="A49" s="50" t="s">
        <v>375</v>
      </c>
      <c r="B49" s="50" t="s">
        <v>351</v>
      </c>
      <c r="C49" s="50" t="s">
        <v>376</v>
      </c>
      <c r="D49" s="50"/>
      <c r="E49" s="50">
        <v>1</v>
      </c>
      <c r="F49" s="50" t="s">
        <v>347</v>
      </c>
      <c r="G49" s="50">
        <v>20</v>
      </c>
      <c r="H49" s="50">
        <f t="shared" si="2"/>
        <v>20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4"/>
      <c r="T49" s="55"/>
      <c r="U49" s="55"/>
      <c r="V49" s="55"/>
      <c r="W49" s="55"/>
    </row>
    <row r="50" s="42" customFormat="1" ht="29" customHeight="1" spans="1:23">
      <c r="A50" s="50" t="s">
        <v>375</v>
      </c>
      <c r="B50" s="50" t="s">
        <v>351</v>
      </c>
      <c r="C50" s="50" t="s">
        <v>377</v>
      </c>
      <c r="D50" s="50"/>
      <c r="E50" s="50">
        <v>1</v>
      </c>
      <c r="F50" s="50" t="s">
        <v>347</v>
      </c>
      <c r="G50" s="50">
        <v>30</v>
      </c>
      <c r="H50" s="50">
        <f t="shared" si="2"/>
        <v>30</v>
      </c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4"/>
      <c r="T50" s="55"/>
      <c r="U50" s="55"/>
      <c r="V50" s="55"/>
      <c r="W50" s="55"/>
    </row>
    <row r="51" s="42" customFormat="1" ht="29" customHeight="1" spans="1:23">
      <c r="A51" s="50" t="s">
        <v>375</v>
      </c>
      <c r="B51" s="50" t="s">
        <v>351</v>
      </c>
      <c r="C51" s="50" t="s">
        <v>378</v>
      </c>
      <c r="D51" s="50"/>
      <c r="E51" s="50">
        <v>1</v>
      </c>
      <c r="F51" s="50" t="s">
        <v>347</v>
      </c>
      <c r="G51" s="50">
        <v>40</v>
      </c>
      <c r="H51" s="50">
        <f t="shared" si="2"/>
        <v>40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4"/>
      <c r="T51" s="55"/>
      <c r="U51" s="55"/>
      <c r="V51" s="55"/>
      <c r="W51" s="55"/>
    </row>
    <row r="52" s="42" customFormat="1" ht="29" customHeight="1" spans="1:23">
      <c r="A52" s="50" t="s">
        <v>375</v>
      </c>
      <c r="B52" s="50" t="s">
        <v>351</v>
      </c>
      <c r="C52" s="50" t="s">
        <v>379</v>
      </c>
      <c r="D52" s="50"/>
      <c r="E52" s="50">
        <v>1</v>
      </c>
      <c r="F52" s="50" t="s">
        <v>347</v>
      </c>
      <c r="G52" s="50">
        <v>10</v>
      </c>
      <c r="H52" s="50">
        <f t="shared" si="2"/>
        <v>10</v>
      </c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4"/>
      <c r="T52" s="55"/>
      <c r="U52" s="55"/>
      <c r="V52" s="55"/>
      <c r="W52" s="55"/>
    </row>
    <row r="53" s="42" customFormat="1" ht="29" customHeight="1" spans="1:23">
      <c r="A53" s="50" t="s">
        <v>380</v>
      </c>
      <c r="B53" s="50" t="s">
        <v>351</v>
      </c>
      <c r="C53" s="50" t="s">
        <v>381</v>
      </c>
      <c r="D53" s="50"/>
      <c r="E53" s="50">
        <v>1</v>
      </c>
      <c r="F53" s="50" t="s">
        <v>347</v>
      </c>
      <c r="G53" s="50">
        <v>20</v>
      </c>
      <c r="H53" s="50">
        <f t="shared" si="2"/>
        <v>20</v>
      </c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4"/>
      <c r="T53" s="55"/>
      <c r="U53" s="55"/>
      <c r="V53" s="55"/>
      <c r="W53" s="55"/>
    </row>
    <row r="54" s="42" customFormat="1" ht="29" customHeight="1" spans="1:23">
      <c r="A54" s="50" t="s">
        <v>382</v>
      </c>
      <c r="B54" s="50" t="s">
        <v>351</v>
      </c>
      <c r="C54" s="50" t="s">
        <v>383</v>
      </c>
      <c r="D54" s="50"/>
      <c r="E54" s="50">
        <v>1</v>
      </c>
      <c r="F54" s="50" t="s">
        <v>347</v>
      </c>
      <c r="G54" s="50">
        <v>30</v>
      </c>
      <c r="H54" s="50">
        <f t="shared" si="2"/>
        <v>30</v>
      </c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4"/>
      <c r="T54" s="55"/>
      <c r="U54" s="55"/>
      <c r="V54" s="55"/>
      <c r="W54" s="55"/>
    </row>
    <row r="55" s="42" customFormat="1" ht="29" customHeight="1" spans="1:23">
      <c r="A55" s="50" t="s">
        <v>384</v>
      </c>
      <c r="B55" s="50" t="s">
        <v>351</v>
      </c>
      <c r="C55" s="50" t="s">
        <v>385</v>
      </c>
      <c r="D55" s="50"/>
      <c r="E55" s="50">
        <v>1</v>
      </c>
      <c r="F55" s="50" t="s">
        <v>347</v>
      </c>
      <c r="G55" s="50">
        <v>120</v>
      </c>
      <c r="H55" s="50">
        <f t="shared" si="2"/>
        <v>120</v>
      </c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4"/>
      <c r="T55" s="55"/>
      <c r="U55" s="55"/>
      <c r="V55" s="55"/>
      <c r="W55" s="55"/>
    </row>
    <row r="56" s="42" customFormat="1" ht="29" customHeight="1" spans="1:23">
      <c r="A56" s="50" t="s">
        <v>386</v>
      </c>
      <c r="B56" s="50" t="s">
        <v>351</v>
      </c>
      <c r="C56" s="50" t="s">
        <v>387</v>
      </c>
      <c r="D56" s="50"/>
      <c r="E56" s="50">
        <v>1</v>
      </c>
      <c r="F56" s="50" t="s">
        <v>347</v>
      </c>
      <c r="G56" s="50">
        <v>20</v>
      </c>
      <c r="H56" s="50">
        <f t="shared" si="2"/>
        <v>20</v>
      </c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4"/>
      <c r="T56" s="55"/>
      <c r="U56" s="55"/>
      <c r="V56" s="55"/>
      <c r="W56" s="55"/>
    </row>
    <row r="57" s="42" customFormat="1" ht="29" customHeight="1" spans="1:23">
      <c r="A57" s="50" t="s">
        <v>386</v>
      </c>
      <c r="B57" s="50" t="s">
        <v>351</v>
      </c>
      <c r="C57" s="50" t="s">
        <v>388</v>
      </c>
      <c r="D57" s="50"/>
      <c r="E57" s="50">
        <v>1</v>
      </c>
      <c r="F57" s="50" t="s">
        <v>347</v>
      </c>
      <c r="G57" s="50">
        <v>100</v>
      </c>
      <c r="H57" s="50">
        <f t="shared" si="2"/>
        <v>100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4"/>
      <c r="T57" s="55"/>
      <c r="U57" s="55"/>
      <c r="V57" s="55"/>
      <c r="W57" s="55"/>
    </row>
    <row r="58" s="42" customFormat="1" ht="29" customHeight="1" spans="1:23">
      <c r="A58" s="50" t="s">
        <v>389</v>
      </c>
      <c r="B58" s="50" t="s">
        <v>351</v>
      </c>
      <c r="C58" s="50" t="s">
        <v>390</v>
      </c>
      <c r="D58" s="50"/>
      <c r="E58" s="50">
        <v>1</v>
      </c>
      <c r="F58" s="50" t="s">
        <v>347</v>
      </c>
      <c r="G58" s="50">
        <v>29.7</v>
      </c>
      <c r="H58" s="50">
        <f t="shared" si="2"/>
        <v>29.7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="42" customFormat="1" ht="29" customHeight="1" spans="1:23">
      <c r="A59" s="50" t="s">
        <v>389</v>
      </c>
      <c r="B59" s="50" t="s">
        <v>351</v>
      </c>
      <c r="C59" s="50" t="s">
        <v>391</v>
      </c>
      <c r="D59" s="50"/>
      <c r="E59" s="50">
        <v>1</v>
      </c>
      <c r="F59" s="50" t="s">
        <v>347</v>
      </c>
      <c r="G59" s="50">
        <v>150</v>
      </c>
      <c r="H59" s="50">
        <f t="shared" si="2"/>
        <v>150</v>
      </c>
      <c r="I59" s="55"/>
      <c r="J59" s="54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="42" customFormat="1" ht="29" customHeight="1" spans="1:23">
      <c r="A60" s="50" t="s">
        <v>52</v>
      </c>
      <c r="B60" s="50"/>
      <c r="C60" s="50"/>
      <c r="D60" s="50"/>
      <c r="E60" s="50">
        <f>SUM(E31:E59)</f>
        <v>29</v>
      </c>
      <c r="F60" s="50"/>
      <c r="G60" s="50">
        <f>SUM(G31:G59)</f>
        <v>2289.7</v>
      </c>
      <c r="H60" s="50">
        <f>SUM(H31:H59)</f>
        <v>2289.7</v>
      </c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="42" customFormat="1" ht="29" customHeight="1" spans="1:23">
      <c r="A61" s="50" t="s">
        <v>389</v>
      </c>
      <c r="B61" s="50" t="s">
        <v>392</v>
      </c>
      <c r="C61" s="50" t="s">
        <v>393</v>
      </c>
      <c r="D61" s="50"/>
      <c r="E61" s="50">
        <v>1</v>
      </c>
      <c r="F61" s="50" t="s">
        <v>347</v>
      </c>
      <c r="G61" s="50">
        <v>200</v>
      </c>
      <c r="H61" s="50">
        <f>G61</f>
        <v>200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="42" customFormat="1" ht="29" customHeight="1" spans="1:23">
      <c r="A62" s="50" t="s">
        <v>52</v>
      </c>
      <c r="B62" s="50"/>
      <c r="C62" s="50"/>
      <c r="D62" s="50"/>
      <c r="E62" s="50">
        <f>SUM(E39:E39)</f>
        <v>1</v>
      </c>
      <c r="F62" s="50"/>
      <c r="G62" s="50">
        <f>SUM(G61:G61)</f>
        <v>200</v>
      </c>
      <c r="H62" s="50">
        <f>SUM(H61:H61)</f>
        <v>200</v>
      </c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="42" customFormat="1" ht="29" customHeight="1" spans="1:23">
      <c r="A63" s="50" t="s">
        <v>44</v>
      </c>
      <c r="B63" s="50"/>
      <c r="C63" s="50"/>
      <c r="D63" s="50"/>
      <c r="E63" s="50">
        <f t="shared" ref="E63:H63" si="3">E62+E60+E30</f>
        <v>393</v>
      </c>
      <c r="F63" s="50"/>
      <c r="G63" s="50">
        <f>G62+G60+G30</f>
        <v>2823.55</v>
      </c>
      <c r="H63" s="50">
        <f t="shared" si="3"/>
        <v>2823.55</v>
      </c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</row>
  </sheetData>
  <mergeCells count="22">
    <mergeCell ref="U1:W1"/>
    <mergeCell ref="A2:W2"/>
    <mergeCell ref="T4:W4"/>
    <mergeCell ref="H5:P5"/>
    <mergeCell ref="I6:O6"/>
    <mergeCell ref="A30:C30"/>
    <mergeCell ref="A5:A7"/>
    <mergeCell ref="B5:B7"/>
    <mergeCell ref="C5:C7"/>
    <mergeCell ref="D5:D7"/>
    <mergeCell ref="E5:E7"/>
    <mergeCell ref="F5:F7"/>
    <mergeCell ref="G5:G7"/>
    <mergeCell ref="H6:H7"/>
    <mergeCell ref="P6:P7"/>
    <mergeCell ref="Q5:Q7"/>
    <mergeCell ref="R5:R7"/>
    <mergeCell ref="S5:S7"/>
    <mergeCell ref="T5:T7"/>
    <mergeCell ref="U5:U7"/>
    <mergeCell ref="V5:V7"/>
    <mergeCell ref="W5:W7"/>
  </mergeCells>
  <printOptions horizontalCentered="1"/>
  <pageMargins left="0" right="0" top="0.409027777777778" bottom="0.2125" header="0.5" footer="0.302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</vt:lpstr>
      <vt:lpstr>收入总表</vt:lpstr>
      <vt:lpstr>支出总表</vt:lpstr>
      <vt:lpstr>财政拨款收支总表</vt:lpstr>
      <vt:lpstr>一般公共预算支出</vt:lpstr>
      <vt:lpstr>基本支出</vt:lpstr>
      <vt:lpstr>三公</vt:lpstr>
      <vt:lpstr>政府性基金支出</vt:lpstr>
      <vt:lpstr>政府采购</vt:lpstr>
      <vt:lpstr>一般性支出</vt:lpstr>
      <vt:lpstr>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布凡</cp:lastModifiedBy>
  <dcterms:created xsi:type="dcterms:W3CDTF">2022-02-14T01:27:00Z</dcterms:created>
  <dcterms:modified xsi:type="dcterms:W3CDTF">2022-02-14T09:43:28Z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AD34B3E0FA4F431FBAE4149A96957CC9</vt:lpwstr>
  </property>
  <property fmtid="{D5CDD505-2E9C-101B-9397-08002B2CF9AE}" pid="3" name="KSOProductBuildVer">
    <vt:lpwstr>2052-11.1.0.11294</vt:lpwstr>
  </property>
</Properties>
</file>