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7695" firstSheet="2" activeTab="3"/>
  </bookViews>
  <sheets>
    <sheet name="附表1" sheetId="1" r:id="rId1"/>
    <sheet name="附表2" sheetId="2" r:id="rId2"/>
    <sheet name="附表3" sheetId="3" r:id="rId3"/>
    <sheet name="附表4" sheetId="4" r:id="rId4"/>
  </sheets>
  <definedNames/>
  <calcPr fullCalcOnLoad="1"/>
</workbook>
</file>

<file path=xl/sharedStrings.xml><?xml version="1.0" encoding="utf-8"?>
<sst xmlns="http://schemas.openxmlformats.org/spreadsheetml/2006/main" count="157" uniqueCount="128">
  <si>
    <r>
      <t>附表一：</t>
    </r>
    <r>
      <rPr>
        <sz val="11"/>
        <color indexed="8"/>
        <rFont val="Arial"/>
        <family val="2"/>
      </rPr>
      <t xml:space="preserve">   </t>
    </r>
  </si>
  <si>
    <t>2023年经开区一般公共预算支出调整明细表</t>
  </si>
  <si>
    <t>单位：万元</t>
  </si>
  <si>
    <t>序号</t>
  </si>
  <si>
    <r>
      <t xml:space="preserve">项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目</t>
    </r>
  </si>
  <si>
    <t>金额</t>
  </si>
  <si>
    <t>备注</t>
  </si>
  <si>
    <t>项目支出</t>
  </si>
  <si>
    <t>基础设施建设支出</t>
  </si>
  <si>
    <t>合计</t>
  </si>
  <si>
    <t>附表二：</t>
  </si>
  <si>
    <t>2023年经开区一般公共预算调整预算收支平衡表</t>
  </si>
  <si>
    <t>项目</t>
  </si>
  <si>
    <t>2023年初预算</t>
  </si>
  <si>
    <t>2023年调整预算数</t>
  </si>
  <si>
    <t>比年初预算增减</t>
  </si>
  <si>
    <t>一、本年地方收入</t>
  </si>
  <si>
    <t>一、基本支出</t>
  </si>
  <si>
    <t>1、税收收入</t>
  </si>
  <si>
    <t xml:space="preserve">   其中：工资福利支出</t>
  </si>
  <si>
    <t>2、非税收入</t>
  </si>
  <si>
    <t xml:space="preserve">   对个人和家庭补助支出</t>
  </si>
  <si>
    <t xml:space="preserve">   商品和服务支出</t>
  </si>
  <si>
    <t>二、上级补助收入</t>
  </si>
  <si>
    <t>二、项目支出</t>
  </si>
  <si>
    <t>1、税收返还补助</t>
  </si>
  <si>
    <t>三、预备费</t>
  </si>
  <si>
    <t>2、所得税基数返还</t>
  </si>
  <si>
    <t>四、上级专项资金支出</t>
  </si>
  <si>
    <t>3、成品油价格和税费改革税收返还收入</t>
  </si>
  <si>
    <t>五、专项收入专项支出</t>
  </si>
  <si>
    <t>4、城镇土地使用税基数返还收入</t>
  </si>
  <si>
    <t>1、城市维护费支出</t>
  </si>
  <si>
    <t>5、均衡性转移支付补助收入</t>
  </si>
  <si>
    <t>2、教育费附加支出</t>
  </si>
  <si>
    <t>6、调整工资转移支付</t>
  </si>
  <si>
    <t>3、办案费用补助支出</t>
  </si>
  <si>
    <t>7、县级基本财力奖补资金</t>
  </si>
  <si>
    <t>4、行政事业性收费支出</t>
  </si>
  <si>
    <t>8、定额结算补助收入</t>
  </si>
  <si>
    <t>5、转移支付补助专项支出</t>
  </si>
  <si>
    <t>9、其他结算补助收入</t>
  </si>
  <si>
    <t>6、其它列收支出</t>
  </si>
  <si>
    <t>10﹑其他一般性转移支付收入</t>
  </si>
  <si>
    <t>7、省专项补助支出</t>
  </si>
  <si>
    <t>11、专项补助收入</t>
  </si>
  <si>
    <t>三、上解收入</t>
  </si>
  <si>
    <t>六、上解支出</t>
  </si>
  <si>
    <t>1、县市定额上解</t>
  </si>
  <si>
    <t>1、烟厂专项等上解</t>
  </si>
  <si>
    <t>2、县市区畜牧事业发展资金上解</t>
  </si>
  <si>
    <t>2、粮食风险基金上解</t>
  </si>
  <si>
    <t>3、县市区所得税增量分成上解</t>
  </si>
  <si>
    <t>3、新体制定额上解</t>
  </si>
  <si>
    <t>4、农业税价差和经费上解</t>
  </si>
  <si>
    <t>4、法院、检察院经费上划</t>
  </si>
  <si>
    <t>5、其他上解</t>
  </si>
  <si>
    <t>四、调入资金</t>
  </si>
  <si>
    <t>七、其他调出</t>
  </si>
  <si>
    <t>1、政府性基金调入</t>
  </si>
  <si>
    <t>八、地方政府一般债务还本支出</t>
  </si>
  <si>
    <t>2、国有资本经营预算调入</t>
  </si>
  <si>
    <t>九、地方政府一般债务付息支出</t>
  </si>
  <si>
    <t>3、预算稳定调节基金调入</t>
  </si>
  <si>
    <t>4、其他调入</t>
  </si>
  <si>
    <t>五、上年结余收入</t>
  </si>
  <si>
    <t>十、年终结余</t>
  </si>
  <si>
    <t>收入合计</t>
  </si>
  <si>
    <t>支出合计</t>
  </si>
  <si>
    <t>附表三：</t>
  </si>
  <si>
    <t>2023年经开区政府性基金预算调整预计收支平衡表</t>
  </si>
  <si>
    <t>项 目</t>
  </si>
  <si>
    <t>2023年初预算数</t>
  </si>
  <si>
    <t>一、本年收入</t>
  </si>
  <si>
    <t>一、科学技术支出</t>
  </si>
  <si>
    <t xml:space="preserve"> 地方农网还贷资金收入</t>
  </si>
  <si>
    <t>二、文化旅游体育与传媒支出</t>
  </si>
  <si>
    <t xml:space="preserve"> 国有土地收益基金收入</t>
  </si>
  <si>
    <t>三、社会保障和就业支出</t>
  </si>
  <si>
    <t xml:space="preserve"> 农业土地开发资金收入</t>
  </si>
  <si>
    <t>四、节能环保支出</t>
  </si>
  <si>
    <t>已录指标</t>
  </si>
  <si>
    <t xml:space="preserve"> 国有土地使用权出让收入</t>
  </si>
  <si>
    <t>五、城乡社区支出</t>
  </si>
  <si>
    <t xml:space="preserve">   土地出让价款收入</t>
  </si>
  <si>
    <t xml:space="preserve"> 国有土地使用权出让收入安排的支出</t>
  </si>
  <si>
    <t xml:space="preserve">   划拨土地收入</t>
  </si>
  <si>
    <t xml:space="preserve">   征地和拆迁补偿支出</t>
  </si>
  <si>
    <t xml:space="preserve">   其他土地出让收入</t>
  </si>
  <si>
    <t xml:space="preserve">   土地开发支出</t>
  </si>
  <si>
    <t xml:space="preserve">   城市建设支出</t>
  </si>
  <si>
    <t xml:space="preserve"> 彩票公益金收入</t>
  </si>
  <si>
    <t xml:space="preserve">   土地出让业务支出</t>
  </si>
  <si>
    <t xml:space="preserve"> 城市基础设施配套费收入</t>
  </si>
  <si>
    <t xml:space="preserve">   其他国有土地使用权出让收入安排的支出</t>
  </si>
  <si>
    <t xml:space="preserve"> 污水处理费收入</t>
  </si>
  <si>
    <t xml:space="preserve"> 城市基础设施配套费安排的支出</t>
  </si>
  <si>
    <t xml:space="preserve"> 其他政府性基金收入</t>
  </si>
  <si>
    <t>六、资源勘探工业信息等支出</t>
  </si>
  <si>
    <t>七、其他支出</t>
  </si>
  <si>
    <t xml:space="preserve">  其他政府性基金安排的支出</t>
  </si>
  <si>
    <t>二、专项债务对应项目专项收入</t>
  </si>
  <si>
    <t>八、政府性基金转移支付</t>
  </si>
  <si>
    <t>三、政府性基金转移支付收入</t>
  </si>
  <si>
    <t>九、调出资金</t>
  </si>
  <si>
    <t>十、上解支出</t>
  </si>
  <si>
    <t>五、上解收入</t>
  </si>
  <si>
    <t>十一、年终结余</t>
  </si>
  <si>
    <t>六、上年结余</t>
  </si>
  <si>
    <t>十二、债务付息支出</t>
  </si>
  <si>
    <t>附表四</t>
  </si>
  <si>
    <t>2023年经开区国有资本经营预算调整收支平衡表</t>
  </si>
  <si>
    <t>一、国有资本经营收入</t>
  </si>
  <si>
    <t>一、国有资本经营预算支出</t>
  </si>
  <si>
    <t xml:space="preserve"> 利润收入</t>
  </si>
  <si>
    <t xml:space="preserve"> 国有企业资本金注入</t>
  </si>
  <si>
    <t xml:space="preserve"> 股利、股息收入</t>
  </si>
  <si>
    <t xml:space="preserve"> 国有企业政策性补贴</t>
  </si>
  <si>
    <t xml:space="preserve"> 产权转让收入</t>
  </si>
  <si>
    <t xml:space="preserve"> 其他国有资本经营预算支出</t>
  </si>
  <si>
    <t xml:space="preserve"> 清算收入</t>
  </si>
  <si>
    <t xml:space="preserve"> 其他国有资本经营预算收入</t>
  </si>
  <si>
    <t>二、国有资本经营预算转移支付收入</t>
  </si>
  <si>
    <t>二、国有资本经营预算转移支付</t>
  </si>
  <si>
    <t>三、上解支出</t>
  </si>
  <si>
    <t>四、上年结余收入</t>
  </si>
  <si>
    <t>四、调出资金</t>
  </si>
  <si>
    <t>五、年终结余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</si>
</sst>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华文宋体"/>
      <family val="3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3" applyFont="1" applyAlignment="1" applyProtection="1">
      <alignment horizontal="center" vertical="center" wrapText="1"/>
      <protection locked="0"/>
    </xf>
    <xf numFmtId="0" fontId="0" fillId="0" borderId="0" xfId="63" applyFont="1">
      <alignment/>
      <protection/>
    </xf>
    <xf numFmtId="0" fontId="4" fillId="0" borderId="0" xfId="63" applyFont="1">
      <alignment/>
      <protection/>
    </xf>
    <xf numFmtId="176" fontId="4" fillId="0" borderId="0" xfId="63" applyNumberFormat="1" applyFont="1">
      <alignment/>
      <protection/>
    </xf>
    <xf numFmtId="0" fontId="1" fillId="0" borderId="0" xfId="63" applyNumberFormat="1" applyFont="1" applyFill="1" applyBorder="1" applyAlignment="1">
      <alignment horizontal="right" vertical="center"/>
      <protection/>
    </xf>
    <xf numFmtId="0" fontId="1" fillId="0" borderId="0" xfId="63" applyNumberFormat="1" applyFont="1" applyFill="1" applyAlignment="1">
      <alignment horizontal="right" vertical="center"/>
      <protection/>
    </xf>
    <xf numFmtId="0" fontId="5" fillId="0" borderId="0" xfId="63" applyNumberFormat="1" applyFont="1" applyFill="1" applyAlignment="1">
      <alignment horizontal="right" vertical="center"/>
      <protection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77" fontId="6" fillId="0" borderId="9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177" fontId="7" fillId="0" borderId="9" xfId="0" applyNumberFormat="1" applyFont="1" applyBorder="1" applyAlignment="1" applyProtection="1">
      <alignment vertical="center"/>
      <protection locked="0"/>
    </xf>
    <xf numFmtId="177" fontId="7" fillId="0" borderId="9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177" fontId="0" fillId="0" borderId="9" xfId="0" applyNumberFormat="1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>
      <alignment vertical="center"/>
    </xf>
    <xf numFmtId="177" fontId="1" fillId="0" borderId="9" xfId="0" applyNumberFormat="1" applyFont="1" applyBorder="1" applyAlignment="1" applyProtection="1">
      <alignment vertical="center"/>
      <protection locked="0"/>
    </xf>
    <xf numFmtId="3" fontId="0" fillId="0" borderId="9" xfId="18" applyNumberFormat="1" applyFont="1" applyFill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vertical="center"/>
      <protection locked="0"/>
    </xf>
    <xf numFmtId="177" fontId="1" fillId="0" borderId="9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3" fontId="7" fillId="0" borderId="9" xfId="0" applyNumberFormat="1" applyFont="1" applyFill="1" applyBorder="1" applyAlignment="1" applyProtection="1">
      <alignment vertical="center"/>
      <protection/>
    </xf>
    <xf numFmtId="3" fontId="6" fillId="0" borderId="9" xfId="18" applyNumberFormat="1" applyFont="1" applyFill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vertical="center"/>
    </xf>
    <xf numFmtId="0" fontId="7" fillId="0" borderId="9" xfId="0" applyFont="1" applyBorder="1" applyAlignment="1" applyProtection="1">
      <alignment vertical="center"/>
      <protection locked="0"/>
    </xf>
    <xf numFmtId="0" fontId="8" fillId="0" borderId="0" xfId="63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>
      <alignment vertical="center" wrapText="1"/>
    </xf>
    <xf numFmtId="177" fontId="1" fillId="0" borderId="9" xfId="0" applyNumberFormat="1" applyFont="1" applyBorder="1" applyAlignment="1" applyProtection="1">
      <alignment horizontal="right" vertical="center"/>
      <protection locked="0"/>
    </xf>
    <xf numFmtId="177" fontId="7" fillId="0" borderId="9" xfId="0" applyNumberFormat="1" applyFont="1" applyBorder="1" applyAlignment="1" applyProtection="1">
      <alignment horizontal="right" vertical="center"/>
      <protection locked="0"/>
    </xf>
    <xf numFmtId="177" fontId="0" fillId="0" borderId="9" xfId="0" applyNumberFormat="1" applyFont="1" applyBorder="1" applyAlignment="1" applyProtection="1">
      <alignment horizontal="right" vertical="center"/>
      <protection locked="0"/>
    </xf>
    <xf numFmtId="177" fontId="10" fillId="0" borderId="9" xfId="0" applyNumberFormat="1" applyFont="1" applyBorder="1" applyAlignment="1" applyProtection="1">
      <alignment horizontal="right" vertical="center"/>
      <protection locked="0"/>
    </xf>
    <xf numFmtId="177" fontId="2" fillId="0" borderId="9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177" fontId="0" fillId="0" borderId="9" xfId="0" applyNumberFormat="1" applyFill="1" applyBorder="1" applyAlignment="1">
      <alignment vertical="center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64" applyAlignment="1">
      <alignment vertical="center"/>
      <protection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1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全省收入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showZeros="0" zoomScaleSheetLayoutView="100" workbookViewId="0" topLeftCell="A1">
      <selection activeCell="B12" sqref="B12"/>
    </sheetView>
  </sheetViews>
  <sheetFormatPr defaultColWidth="9.00390625" defaultRowHeight="14.25"/>
  <cols>
    <col min="1" max="1" width="4.625" style="81" customWidth="1"/>
    <col min="2" max="2" width="28.125" style="81" customWidth="1"/>
    <col min="3" max="3" width="13.375" style="81" customWidth="1"/>
    <col min="4" max="4" width="31.375" style="81" customWidth="1"/>
    <col min="5" max="16384" width="9.00390625" style="81" customWidth="1"/>
  </cols>
  <sheetData>
    <row r="1" spans="1:4" s="79" customFormat="1" ht="18" customHeight="1">
      <c r="A1" s="82" t="s">
        <v>0</v>
      </c>
      <c r="B1" s="83"/>
      <c r="C1" s="84"/>
      <c r="D1" s="84"/>
    </row>
    <row r="2" spans="1:4" s="79" customFormat="1" ht="45" customHeight="1">
      <c r="A2" s="85" t="s">
        <v>1</v>
      </c>
      <c r="B2" s="86"/>
      <c r="C2" s="86"/>
      <c r="D2" s="86"/>
    </row>
    <row r="3" spans="1:4" s="79" customFormat="1" ht="27" customHeight="1">
      <c r="A3" s="81"/>
      <c r="B3" s="84"/>
      <c r="C3" s="84"/>
      <c r="D3" s="87" t="s">
        <v>2</v>
      </c>
    </row>
    <row r="4" spans="1:4" s="80" customFormat="1" ht="30.75" customHeight="1">
      <c r="A4" s="88" t="s">
        <v>3</v>
      </c>
      <c r="B4" s="88" t="s">
        <v>4</v>
      </c>
      <c r="C4" s="88" t="s">
        <v>5</v>
      </c>
      <c r="D4" s="88" t="s">
        <v>6</v>
      </c>
    </row>
    <row r="5" spans="1:4" s="79" customFormat="1" ht="30.75" customHeight="1">
      <c r="A5" s="88">
        <v>1</v>
      </c>
      <c r="B5" s="89" t="s">
        <v>7</v>
      </c>
      <c r="C5" s="90">
        <v>53429</v>
      </c>
      <c r="D5" s="91" t="s">
        <v>8</v>
      </c>
    </row>
    <row r="6" spans="1:4" s="79" customFormat="1" ht="30.75" customHeight="1">
      <c r="A6" s="88"/>
      <c r="B6" s="92"/>
      <c r="C6" s="90"/>
      <c r="D6" s="91"/>
    </row>
    <row r="7" spans="1:4" s="79" customFormat="1" ht="30.75" customHeight="1">
      <c r="A7" s="88"/>
      <c r="B7" s="89"/>
      <c r="C7" s="90"/>
      <c r="D7" s="91"/>
    </row>
    <row r="8" spans="1:4" s="79" customFormat="1" ht="30.75" customHeight="1">
      <c r="A8" s="88"/>
      <c r="B8" s="93"/>
      <c r="C8" s="90"/>
      <c r="D8" s="91"/>
    </row>
    <row r="9" spans="1:4" s="79" customFormat="1" ht="30.75" customHeight="1">
      <c r="A9" s="91"/>
      <c r="B9" s="93"/>
      <c r="C9" s="94"/>
      <c r="D9" s="95"/>
    </row>
    <row r="10" spans="1:4" s="79" customFormat="1" ht="30" customHeight="1">
      <c r="A10" s="96" t="s">
        <v>9</v>
      </c>
      <c r="B10" s="97"/>
      <c r="C10" s="90">
        <f>SUM(C5:C9)</f>
        <v>53429</v>
      </c>
      <c r="D10" s="88"/>
    </row>
    <row r="11" spans="1:4" s="79" customFormat="1" ht="14.25">
      <c r="A11" s="81"/>
      <c r="B11" s="81"/>
      <c r="C11" s="81"/>
      <c r="D11" s="81"/>
    </row>
    <row r="12" spans="1:4" s="79" customFormat="1" ht="14.25">
      <c r="A12" s="81"/>
      <c r="B12" s="81"/>
      <c r="C12" s="81"/>
      <c r="D12" s="81"/>
    </row>
    <row r="13" spans="1:4" s="79" customFormat="1" ht="14.25">
      <c r="A13" s="81"/>
      <c r="B13" s="81"/>
      <c r="C13" s="81"/>
      <c r="D13" s="81"/>
    </row>
    <row r="14" spans="1:4" s="79" customFormat="1" ht="14.25">
      <c r="A14" s="81"/>
      <c r="B14" s="81"/>
      <c r="C14" s="81"/>
      <c r="D14" s="81"/>
    </row>
    <row r="15" spans="1:4" s="79" customFormat="1" ht="14.25">
      <c r="A15" s="81"/>
      <c r="B15" s="81"/>
      <c r="C15" s="81"/>
      <c r="D15" s="81"/>
    </row>
    <row r="16" spans="1:4" s="79" customFormat="1" ht="14.25">
      <c r="A16" s="81"/>
      <c r="B16" s="81"/>
      <c r="C16" s="81"/>
      <c r="D16" s="81"/>
    </row>
    <row r="17" spans="1:4" s="79" customFormat="1" ht="14.25">
      <c r="A17" s="81"/>
      <c r="B17" s="81"/>
      <c r="C17" s="81"/>
      <c r="D17" s="81"/>
    </row>
    <row r="18" spans="1:4" s="79" customFormat="1" ht="14.25">
      <c r="A18" s="81"/>
      <c r="B18" s="81"/>
      <c r="C18" s="81"/>
      <c r="D18" s="81"/>
    </row>
    <row r="19" spans="1:4" s="79" customFormat="1" ht="14.25">
      <c r="A19" s="81"/>
      <c r="B19" s="81"/>
      <c r="C19" s="81"/>
      <c r="D19" s="81"/>
    </row>
    <row r="20" spans="1:4" s="79" customFormat="1" ht="14.25">
      <c r="A20" s="81"/>
      <c r="B20" s="81"/>
      <c r="C20" s="81"/>
      <c r="D20" s="81"/>
    </row>
    <row r="21" spans="1:4" s="79" customFormat="1" ht="14.25">
      <c r="A21" s="81"/>
      <c r="B21" s="81"/>
      <c r="C21" s="81"/>
      <c r="D21" s="81"/>
    </row>
    <row r="22" spans="1:4" s="79" customFormat="1" ht="14.25">
      <c r="A22" s="81"/>
      <c r="B22" s="81"/>
      <c r="C22" s="81"/>
      <c r="D22" s="81"/>
    </row>
    <row r="23" spans="1:4" s="79" customFormat="1" ht="14.25">
      <c r="A23" s="81"/>
      <c r="B23" s="81"/>
      <c r="C23" s="81"/>
      <c r="D23" s="81"/>
    </row>
    <row r="24" spans="1:4" s="79" customFormat="1" ht="14.25">
      <c r="A24" s="81"/>
      <c r="B24" s="81"/>
      <c r="C24" s="81"/>
      <c r="D24" s="81"/>
    </row>
    <row r="25" spans="1:4" s="79" customFormat="1" ht="14.25">
      <c r="A25" s="81"/>
      <c r="B25" s="81"/>
      <c r="C25" s="81"/>
      <c r="D25" s="81"/>
    </row>
    <row r="26" spans="1:4" s="79" customFormat="1" ht="14.25">
      <c r="A26" s="81"/>
      <c r="B26" s="81"/>
      <c r="C26" s="81"/>
      <c r="D26" s="81"/>
    </row>
    <row r="27" spans="1:4" s="79" customFormat="1" ht="14.25">
      <c r="A27" s="81"/>
      <c r="B27" s="81"/>
      <c r="C27" s="81"/>
      <c r="D27" s="81"/>
    </row>
    <row r="28" spans="1:4" s="79" customFormat="1" ht="14.25">
      <c r="A28" s="81"/>
      <c r="B28" s="81"/>
      <c r="C28" s="81"/>
      <c r="D28" s="81"/>
    </row>
    <row r="29" spans="1:4" s="79" customFormat="1" ht="14.25">
      <c r="A29" s="81"/>
      <c r="B29" s="81"/>
      <c r="C29" s="81"/>
      <c r="D29" s="81"/>
    </row>
    <row r="30" spans="1:4" s="79" customFormat="1" ht="14.25">
      <c r="A30" s="81"/>
      <c r="B30" s="81"/>
      <c r="C30" s="81"/>
      <c r="D30" s="81"/>
    </row>
    <row r="31" spans="1:4" s="79" customFormat="1" ht="14.25">
      <c r="A31" s="81"/>
      <c r="B31" s="81"/>
      <c r="C31" s="81"/>
      <c r="D31" s="81"/>
    </row>
    <row r="32" spans="1:4" s="79" customFormat="1" ht="14.25">
      <c r="A32" s="81"/>
      <c r="B32" s="81"/>
      <c r="C32" s="81"/>
      <c r="D32" s="81"/>
    </row>
    <row r="33" spans="1:4" s="79" customFormat="1" ht="14.25">
      <c r="A33" s="81"/>
      <c r="B33" s="81"/>
      <c r="C33" s="81"/>
      <c r="D33" s="81"/>
    </row>
    <row r="34" spans="1:4" s="79" customFormat="1" ht="14.25">
      <c r="A34" s="81"/>
      <c r="B34" s="81"/>
      <c r="C34" s="81"/>
      <c r="D34" s="81"/>
    </row>
    <row r="35" spans="1:4" s="79" customFormat="1" ht="14.25">
      <c r="A35" s="81"/>
      <c r="B35" s="81"/>
      <c r="C35" s="81"/>
      <c r="D35" s="81"/>
    </row>
    <row r="36" spans="1:4" s="79" customFormat="1" ht="14.25">
      <c r="A36" s="81"/>
      <c r="B36" s="81"/>
      <c r="C36" s="81"/>
      <c r="D36" s="81"/>
    </row>
    <row r="37" spans="1:4" s="79" customFormat="1" ht="14.25">
      <c r="A37" s="81"/>
      <c r="B37" s="81"/>
      <c r="C37" s="81"/>
      <c r="D37" s="81"/>
    </row>
    <row r="38" spans="1:4" s="79" customFormat="1" ht="14.25">
      <c r="A38" s="81"/>
      <c r="B38" s="81"/>
      <c r="C38" s="81"/>
      <c r="D38" s="81"/>
    </row>
    <row r="39" spans="1:4" s="79" customFormat="1" ht="14.25">
      <c r="A39" s="81"/>
      <c r="B39" s="81"/>
      <c r="C39" s="81"/>
      <c r="D39" s="81"/>
    </row>
    <row r="40" spans="1:4" s="79" customFormat="1" ht="14.25">
      <c r="A40" s="81"/>
      <c r="B40" s="81"/>
      <c r="C40" s="81"/>
      <c r="D40" s="81"/>
    </row>
    <row r="41" spans="1:4" s="79" customFormat="1" ht="14.25">
      <c r="A41" s="81"/>
      <c r="B41" s="81"/>
      <c r="C41" s="81"/>
      <c r="D41" s="81"/>
    </row>
    <row r="42" spans="1:4" s="79" customFormat="1" ht="14.25">
      <c r="A42" s="81"/>
      <c r="B42" s="81"/>
      <c r="C42" s="81"/>
      <c r="D42" s="81"/>
    </row>
    <row r="43" spans="1:4" s="79" customFormat="1" ht="14.25">
      <c r="A43" s="81"/>
      <c r="B43" s="81"/>
      <c r="C43" s="81"/>
      <c r="D43" s="81"/>
    </row>
    <row r="44" spans="1:4" s="79" customFormat="1" ht="14.25">
      <c r="A44" s="81"/>
      <c r="B44" s="81"/>
      <c r="C44" s="81"/>
      <c r="D44" s="81"/>
    </row>
    <row r="45" spans="1:4" s="79" customFormat="1" ht="14.25">
      <c r="A45" s="81"/>
      <c r="B45" s="81"/>
      <c r="C45" s="81"/>
      <c r="D45" s="81"/>
    </row>
    <row r="46" spans="1:4" s="79" customFormat="1" ht="14.25">
      <c r="A46" s="81"/>
      <c r="B46" s="81"/>
      <c r="C46" s="81"/>
      <c r="D46" s="81"/>
    </row>
    <row r="47" spans="1:4" s="79" customFormat="1" ht="14.25">
      <c r="A47" s="81"/>
      <c r="B47" s="81"/>
      <c r="C47" s="81"/>
      <c r="D47" s="81"/>
    </row>
    <row r="48" spans="1:4" s="79" customFormat="1" ht="14.25">
      <c r="A48" s="81"/>
      <c r="B48" s="81"/>
      <c r="C48" s="81"/>
      <c r="D48" s="81"/>
    </row>
    <row r="49" spans="1:4" s="79" customFormat="1" ht="14.25">
      <c r="A49" s="81"/>
      <c r="B49" s="81"/>
      <c r="C49" s="81"/>
      <c r="D49" s="81"/>
    </row>
    <row r="50" spans="1:4" s="79" customFormat="1" ht="14.25">
      <c r="A50" s="81"/>
      <c r="B50" s="81"/>
      <c r="C50" s="81"/>
      <c r="D50" s="81"/>
    </row>
    <row r="51" spans="1:4" s="79" customFormat="1" ht="14.25">
      <c r="A51" s="81"/>
      <c r="B51" s="81"/>
      <c r="C51" s="81"/>
      <c r="D51" s="81"/>
    </row>
    <row r="52" spans="1:4" s="79" customFormat="1" ht="14.25">
      <c r="A52" s="81"/>
      <c r="B52" s="81"/>
      <c r="C52" s="81"/>
      <c r="D52" s="81"/>
    </row>
    <row r="53" spans="1:4" s="79" customFormat="1" ht="14.25">
      <c r="A53" s="81"/>
      <c r="B53" s="81"/>
      <c r="C53" s="81"/>
      <c r="D53" s="81"/>
    </row>
    <row r="54" spans="1:4" s="79" customFormat="1" ht="14.25">
      <c r="A54" s="81"/>
      <c r="B54" s="81"/>
      <c r="C54" s="81"/>
      <c r="D54" s="81"/>
    </row>
    <row r="55" spans="1:4" s="79" customFormat="1" ht="14.25">
      <c r="A55" s="81"/>
      <c r="B55" s="81"/>
      <c r="C55" s="81"/>
      <c r="D55" s="81"/>
    </row>
    <row r="56" spans="1:4" s="79" customFormat="1" ht="14.25">
      <c r="A56" s="81"/>
      <c r="B56" s="81"/>
      <c r="C56" s="81"/>
      <c r="D56" s="81"/>
    </row>
    <row r="57" spans="1:4" s="79" customFormat="1" ht="14.25">
      <c r="A57" s="81"/>
      <c r="B57" s="81"/>
      <c r="C57" s="81"/>
      <c r="D57" s="81"/>
    </row>
    <row r="58" spans="1:4" s="79" customFormat="1" ht="14.25">
      <c r="A58" s="81"/>
      <c r="B58" s="81"/>
      <c r="C58" s="81"/>
      <c r="D58" s="81"/>
    </row>
    <row r="59" spans="1:4" s="79" customFormat="1" ht="14.25">
      <c r="A59" s="81"/>
      <c r="B59" s="81"/>
      <c r="C59" s="81"/>
      <c r="D59" s="81"/>
    </row>
    <row r="60" spans="1:4" s="79" customFormat="1" ht="14.25">
      <c r="A60" s="81"/>
      <c r="B60" s="81"/>
      <c r="C60" s="81"/>
      <c r="D60" s="81"/>
    </row>
    <row r="61" spans="1:4" s="79" customFormat="1" ht="14.25">
      <c r="A61" s="81"/>
      <c r="B61" s="81"/>
      <c r="C61" s="81"/>
      <c r="D61" s="81"/>
    </row>
    <row r="62" spans="1:4" s="79" customFormat="1" ht="14.25">
      <c r="A62" s="81"/>
      <c r="B62" s="81"/>
      <c r="C62" s="81"/>
      <c r="D62" s="81"/>
    </row>
    <row r="63" spans="1:4" s="79" customFormat="1" ht="14.25">
      <c r="A63" s="81"/>
      <c r="B63" s="81"/>
      <c r="C63" s="81"/>
      <c r="D63" s="81"/>
    </row>
    <row r="64" spans="1:4" s="79" customFormat="1" ht="14.25">
      <c r="A64" s="81"/>
      <c r="B64" s="81"/>
      <c r="C64" s="81"/>
      <c r="D64" s="81"/>
    </row>
    <row r="65" spans="1:4" s="79" customFormat="1" ht="14.25">
      <c r="A65" s="81"/>
      <c r="B65" s="81"/>
      <c r="C65" s="81"/>
      <c r="D65" s="81"/>
    </row>
    <row r="66" spans="1:4" s="79" customFormat="1" ht="14.25">
      <c r="A66" s="81"/>
      <c r="B66" s="81"/>
      <c r="C66" s="81"/>
      <c r="D66" s="81"/>
    </row>
    <row r="67" spans="1:4" s="79" customFormat="1" ht="14.25">
      <c r="A67" s="81"/>
      <c r="B67" s="81"/>
      <c r="C67" s="81"/>
      <c r="D67" s="81"/>
    </row>
    <row r="68" spans="1:4" s="79" customFormat="1" ht="14.25">
      <c r="A68" s="81"/>
      <c r="B68" s="81"/>
      <c r="C68" s="81"/>
      <c r="D68" s="81"/>
    </row>
    <row r="69" spans="1:4" s="79" customFormat="1" ht="14.25">
      <c r="A69" s="81"/>
      <c r="B69" s="81"/>
      <c r="C69" s="81"/>
      <c r="D69" s="81"/>
    </row>
    <row r="70" spans="1:4" s="79" customFormat="1" ht="14.25">
      <c r="A70" s="81"/>
      <c r="B70" s="81"/>
      <c r="C70" s="81"/>
      <c r="D70" s="81"/>
    </row>
    <row r="71" spans="1:4" s="79" customFormat="1" ht="14.25">
      <c r="A71" s="81"/>
      <c r="B71" s="81"/>
      <c r="C71" s="81"/>
      <c r="D71" s="81"/>
    </row>
    <row r="72" spans="1:4" s="79" customFormat="1" ht="14.25">
      <c r="A72" s="81"/>
      <c r="B72" s="81"/>
      <c r="C72" s="81"/>
      <c r="D72" s="81"/>
    </row>
    <row r="73" spans="1:4" s="79" customFormat="1" ht="14.25">
      <c r="A73" s="81"/>
      <c r="B73" s="81"/>
      <c r="C73" s="81"/>
      <c r="D73" s="81"/>
    </row>
    <row r="74" spans="1:4" s="79" customFormat="1" ht="14.25">
      <c r="A74" s="81"/>
      <c r="B74" s="81"/>
      <c r="C74" s="81"/>
      <c r="D74" s="81"/>
    </row>
    <row r="75" spans="1:4" s="79" customFormat="1" ht="14.25">
      <c r="A75" s="81"/>
      <c r="B75" s="81"/>
      <c r="C75" s="81"/>
      <c r="D75" s="81"/>
    </row>
    <row r="76" spans="1:4" s="79" customFormat="1" ht="14.25">
      <c r="A76" s="81"/>
      <c r="B76" s="81"/>
      <c r="C76" s="81"/>
      <c r="D76" s="81"/>
    </row>
    <row r="77" spans="1:4" s="79" customFormat="1" ht="14.25">
      <c r="A77" s="81"/>
      <c r="B77" s="81"/>
      <c r="C77" s="81"/>
      <c r="D77" s="81"/>
    </row>
    <row r="78" spans="1:4" s="79" customFormat="1" ht="14.25">
      <c r="A78" s="81"/>
      <c r="B78" s="81"/>
      <c r="C78" s="81"/>
      <c r="D78" s="81"/>
    </row>
    <row r="79" spans="1:4" s="79" customFormat="1" ht="14.25">
      <c r="A79" s="81"/>
      <c r="B79" s="81"/>
      <c r="C79" s="81"/>
      <c r="D79" s="81"/>
    </row>
    <row r="80" spans="1:4" s="79" customFormat="1" ht="14.25">
      <c r="A80" s="81"/>
      <c r="B80" s="81"/>
      <c r="C80" s="81"/>
      <c r="D80" s="81"/>
    </row>
    <row r="81" spans="1:4" s="79" customFormat="1" ht="14.25">
      <c r="A81" s="81"/>
      <c r="B81" s="81"/>
      <c r="C81" s="81"/>
      <c r="D81" s="81"/>
    </row>
    <row r="82" spans="1:4" s="79" customFormat="1" ht="14.25">
      <c r="A82" s="81"/>
      <c r="B82" s="81"/>
      <c r="C82" s="81"/>
      <c r="D82" s="81"/>
    </row>
    <row r="83" spans="1:4" s="79" customFormat="1" ht="14.25">
      <c r="A83" s="81"/>
      <c r="B83" s="81"/>
      <c r="C83" s="81"/>
      <c r="D83" s="81"/>
    </row>
    <row r="84" spans="1:4" s="79" customFormat="1" ht="14.25">
      <c r="A84" s="81"/>
      <c r="B84" s="81"/>
      <c r="C84" s="81"/>
      <c r="D84" s="81"/>
    </row>
    <row r="85" spans="1:4" s="79" customFormat="1" ht="14.25">
      <c r="A85" s="81"/>
      <c r="B85" s="81"/>
      <c r="C85" s="81"/>
      <c r="D85" s="81"/>
    </row>
    <row r="86" spans="1:4" s="79" customFormat="1" ht="14.25">
      <c r="A86" s="81"/>
      <c r="B86" s="81"/>
      <c r="C86" s="81"/>
      <c r="D86" s="81"/>
    </row>
    <row r="87" spans="1:4" s="79" customFormat="1" ht="14.25">
      <c r="A87" s="81"/>
      <c r="B87" s="81"/>
      <c r="C87" s="81"/>
      <c r="D87" s="81"/>
    </row>
    <row r="88" spans="1:4" s="79" customFormat="1" ht="14.25">
      <c r="A88" s="81"/>
      <c r="B88" s="81"/>
      <c r="C88" s="81"/>
      <c r="D88" s="81"/>
    </row>
    <row r="89" spans="1:4" s="79" customFormat="1" ht="14.25">
      <c r="A89" s="81"/>
      <c r="B89" s="81"/>
      <c r="C89" s="81"/>
      <c r="D89" s="81"/>
    </row>
    <row r="90" spans="1:4" s="79" customFormat="1" ht="14.25">
      <c r="A90" s="81"/>
      <c r="B90" s="81"/>
      <c r="C90" s="81"/>
      <c r="D90" s="81"/>
    </row>
    <row r="91" spans="1:4" s="79" customFormat="1" ht="14.25">
      <c r="A91" s="81"/>
      <c r="B91" s="81"/>
      <c r="C91" s="81"/>
      <c r="D91" s="81"/>
    </row>
    <row r="92" spans="1:4" s="79" customFormat="1" ht="14.25">
      <c r="A92" s="81"/>
      <c r="B92" s="81"/>
      <c r="C92" s="81"/>
      <c r="D92" s="81"/>
    </row>
    <row r="93" spans="1:4" s="79" customFormat="1" ht="14.25">
      <c r="A93" s="81"/>
      <c r="B93" s="81"/>
      <c r="C93" s="81"/>
      <c r="D93" s="81"/>
    </row>
    <row r="94" spans="1:4" s="79" customFormat="1" ht="14.25">
      <c r="A94" s="81"/>
      <c r="B94" s="81"/>
      <c r="C94" s="81"/>
      <c r="D94" s="81"/>
    </row>
    <row r="95" spans="1:4" s="79" customFormat="1" ht="14.25">
      <c r="A95" s="81"/>
      <c r="B95" s="81"/>
      <c r="C95" s="81"/>
      <c r="D95" s="81"/>
    </row>
    <row r="96" spans="1:4" s="79" customFormat="1" ht="14.25">
      <c r="A96" s="81"/>
      <c r="B96" s="81"/>
      <c r="C96" s="81"/>
      <c r="D96" s="81"/>
    </row>
    <row r="97" spans="1:4" s="79" customFormat="1" ht="14.25">
      <c r="A97" s="81"/>
      <c r="B97" s="81"/>
      <c r="C97" s="81"/>
      <c r="D97" s="81"/>
    </row>
    <row r="98" spans="1:4" s="79" customFormat="1" ht="14.25">
      <c r="A98" s="81"/>
      <c r="B98" s="81"/>
      <c r="C98" s="81"/>
      <c r="D98" s="81"/>
    </row>
    <row r="99" spans="1:4" s="79" customFormat="1" ht="14.25">
      <c r="A99" s="81"/>
      <c r="B99" s="81"/>
      <c r="C99" s="81"/>
      <c r="D99" s="81"/>
    </row>
    <row r="100" spans="1:4" s="79" customFormat="1" ht="14.25">
      <c r="A100" s="81"/>
      <c r="B100" s="81"/>
      <c r="C100" s="81"/>
      <c r="D100" s="81"/>
    </row>
    <row r="101" spans="1:4" s="79" customFormat="1" ht="14.25">
      <c r="A101" s="81"/>
      <c r="B101" s="81"/>
      <c r="C101" s="81"/>
      <c r="D101" s="81"/>
    </row>
    <row r="102" spans="1:4" s="79" customFormat="1" ht="14.25">
      <c r="A102" s="81"/>
      <c r="B102" s="81"/>
      <c r="C102" s="81"/>
      <c r="D102" s="81"/>
    </row>
    <row r="103" spans="1:4" s="79" customFormat="1" ht="14.25">
      <c r="A103" s="81"/>
      <c r="B103" s="81"/>
      <c r="C103" s="81"/>
      <c r="D103" s="81"/>
    </row>
    <row r="104" spans="1:4" s="79" customFormat="1" ht="14.25">
      <c r="A104" s="81"/>
      <c r="B104" s="81"/>
      <c r="C104" s="81"/>
      <c r="D104" s="81"/>
    </row>
    <row r="105" spans="1:4" s="79" customFormat="1" ht="14.25">
      <c r="A105" s="81"/>
      <c r="B105" s="81"/>
      <c r="C105" s="81"/>
      <c r="D105" s="81"/>
    </row>
    <row r="106" spans="1:4" s="79" customFormat="1" ht="14.25">
      <c r="A106" s="81"/>
      <c r="B106" s="81"/>
      <c r="C106" s="81"/>
      <c r="D106" s="81"/>
    </row>
    <row r="107" spans="1:4" s="79" customFormat="1" ht="14.25">
      <c r="A107" s="81"/>
      <c r="B107" s="81"/>
      <c r="C107" s="81"/>
      <c r="D107" s="81"/>
    </row>
    <row r="108" spans="1:4" s="79" customFormat="1" ht="14.25">
      <c r="A108" s="81"/>
      <c r="B108" s="81"/>
      <c r="C108" s="81"/>
      <c r="D108" s="81"/>
    </row>
    <row r="109" spans="1:4" s="79" customFormat="1" ht="14.25">
      <c r="A109" s="81"/>
      <c r="B109" s="81"/>
      <c r="C109" s="81"/>
      <c r="D109" s="81"/>
    </row>
    <row r="110" spans="1:4" s="79" customFormat="1" ht="14.25">
      <c r="A110" s="81"/>
      <c r="B110" s="81"/>
      <c r="C110" s="81"/>
      <c r="D110" s="81"/>
    </row>
  </sheetData>
  <sheetProtection/>
  <mergeCells count="3">
    <mergeCell ref="A1:B1"/>
    <mergeCell ref="A2:D2"/>
    <mergeCell ref="A10:B10"/>
  </mergeCells>
  <printOptions horizontalCentered="1"/>
  <pageMargins left="0.3576388888888889" right="0.3576388888888889" top="0.3541666666666667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SheetLayoutView="100" workbookViewId="0" topLeftCell="C1">
      <selection activeCell="I4" sqref="I4"/>
    </sheetView>
  </sheetViews>
  <sheetFormatPr defaultColWidth="9.00390625" defaultRowHeight="14.25"/>
  <cols>
    <col min="1" max="1" width="37.125" style="50" customWidth="1"/>
    <col min="2" max="4" width="10.625" style="51" customWidth="1"/>
    <col min="5" max="5" width="32.625" style="50" customWidth="1"/>
    <col min="6" max="8" width="10.625" style="51" customWidth="1"/>
    <col min="9" max="9" width="13.25390625" style="50" customWidth="1"/>
    <col min="10" max="251" width="9.00390625" style="50" customWidth="1"/>
    <col min="252" max="16384" width="9.00390625" style="50" customWidth="1"/>
  </cols>
  <sheetData>
    <row r="1" s="1" customFormat="1" ht="18" customHeight="1">
      <c r="A1" s="1" t="s">
        <v>10</v>
      </c>
    </row>
    <row r="2" spans="1:8" ht="42" customHeight="1">
      <c r="A2" s="52" t="s">
        <v>11</v>
      </c>
      <c r="B2" s="52"/>
      <c r="C2" s="52"/>
      <c r="D2" s="52"/>
      <c r="E2" s="52"/>
      <c r="F2" s="52"/>
      <c r="G2" s="52"/>
      <c r="H2" s="52"/>
    </row>
    <row r="3" spans="2:8" ht="16.5" customHeight="1">
      <c r="B3" s="50"/>
      <c r="C3" s="50"/>
      <c r="D3" s="50"/>
      <c r="G3" s="53"/>
      <c r="H3" s="54" t="s">
        <v>2</v>
      </c>
    </row>
    <row r="4" spans="1:8" ht="45" customHeight="1">
      <c r="A4" s="55" t="s">
        <v>12</v>
      </c>
      <c r="B4" s="56" t="s">
        <v>13</v>
      </c>
      <c r="C4" s="57" t="s">
        <v>14</v>
      </c>
      <c r="D4" s="57" t="s">
        <v>15</v>
      </c>
      <c r="E4" s="58" t="s">
        <v>12</v>
      </c>
      <c r="F4" s="59" t="s">
        <v>13</v>
      </c>
      <c r="G4" s="60" t="s">
        <v>14</v>
      </c>
      <c r="H4" s="60" t="s">
        <v>15</v>
      </c>
    </row>
    <row r="5" spans="1:8" s="49" customFormat="1" ht="21" customHeight="1">
      <c r="A5" s="15" t="s">
        <v>16</v>
      </c>
      <c r="B5" s="61">
        <f>B6+B7</f>
        <v>98589</v>
      </c>
      <c r="C5" s="62">
        <f>C6+C7</f>
        <v>98589</v>
      </c>
      <c r="D5" s="63">
        <f>C5-B5</f>
        <v>0</v>
      </c>
      <c r="E5" s="15" t="s">
        <v>17</v>
      </c>
      <c r="F5" s="62">
        <f>SUM(F6:F8)</f>
        <v>6278</v>
      </c>
      <c r="G5" s="63">
        <f>G6+G7+G8</f>
        <v>5278</v>
      </c>
      <c r="H5" s="62">
        <f aca="true" t="shared" si="0" ref="H5:H11">G5-F5</f>
        <v>-1000</v>
      </c>
    </row>
    <row r="6" spans="1:8" ht="21" customHeight="1">
      <c r="A6" s="64" t="s">
        <v>18</v>
      </c>
      <c r="B6" s="65">
        <v>95574</v>
      </c>
      <c r="C6" s="66">
        <v>92362</v>
      </c>
      <c r="D6" s="67">
        <f>C6-B6</f>
        <v>-3212</v>
      </c>
      <c r="E6" s="68" t="s">
        <v>19</v>
      </c>
      <c r="F6" s="69">
        <v>5664</v>
      </c>
      <c r="G6" s="69">
        <v>4664</v>
      </c>
      <c r="H6" s="62">
        <f t="shared" si="0"/>
        <v>-1000</v>
      </c>
    </row>
    <row r="7" spans="1:8" ht="21" customHeight="1">
      <c r="A7" s="64" t="s">
        <v>20</v>
      </c>
      <c r="B7" s="65">
        <v>3015</v>
      </c>
      <c r="C7" s="66">
        <v>6227</v>
      </c>
      <c r="D7" s="67">
        <f>C7-B7</f>
        <v>3212</v>
      </c>
      <c r="E7" s="68" t="s">
        <v>21</v>
      </c>
      <c r="F7" s="69">
        <v>14</v>
      </c>
      <c r="G7" s="69">
        <v>14</v>
      </c>
      <c r="H7" s="62">
        <f t="shared" si="0"/>
        <v>0</v>
      </c>
    </row>
    <row r="8" spans="1:8" ht="21" customHeight="1">
      <c r="A8" s="64"/>
      <c r="B8" s="61"/>
      <c r="C8" s="66"/>
      <c r="D8" s="66">
        <f>C8-B8</f>
        <v>0</v>
      </c>
      <c r="E8" s="68" t="s">
        <v>22</v>
      </c>
      <c r="F8" s="69">
        <v>600</v>
      </c>
      <c r="G8" s="69">
        <v>600</v>
      </c>
      <c r="H8" s="69">
        <f t="shared" si="0"/>
        <v>0</v>
      </c>
    </row>
    <row r="9" spans="1:8" ht="21" customHeight="1">
      <c r="A9" s="15" t="s">
        <v>23</v>
      </c>
      <c r="B9" s="61">
        <f>SUM(B10:B20)</f>
        <v>20000</v>
      </c>
      <c r="C9" s="62">
        <v>23000</v>
      </c>
      <c r="D9" s="63">
        <f>C9-B9</f>
        <v>3000</v>
      </c>
      <c r="E9" s="15" t="s">
        <v>24</v>
      </c>
      <c r="F9" s="62">
        <v>107756</v>
      </c>
      <c r="G9" s="63">
        <f>87785+11000+62400</f>
        <v>161185</v>
      </c>
      <c r="H9" s="62">
        <f t="shared" si="0"/>
        <v>53429</v>
      </c>
    </row>
    <row r="10" spans="1:8" ht="21" customHeight="1">
      <c r="A10" s="64" t="s">
        <v>25</v>
      </c>
      <c r="B10" s="65"/>
      <c r="C10" s="66"/>
      <c r="D10" s="66"/>
      <c r="E10" s="15" t="s">
        <v>26</v>
      </c>
      <c r="F10" s="62">
        <v>2200</v>
      </c>
      <c r="G10" s="63">
        <v>2200</v>
      </c>
      <c r="H10" s="62">
        <f t="shared" si="0"/>
        <v>0</v>
      </c>
    </row>
    <row r="11" spans="1:8" ht="21" customHeight="1">
      <c r="A11" s="64" t="s">
        <v>27</v>
      </c>
      <c r="B11" s="65"/>
      <c r="C11" s="66"/>
      <c r="D11" s="66"/>
      <c r="E11" s="15" t="s">
        <v>28</v>
      </c>
      <c r="F11" s="62">
        <v>20000</v>
      </c>
      <c r="G11" s="63">
        <v>23000</v>
      </c>
      <c r="H11" s="62">
        <f t="shared" si="0"/>
        <v>3000</v>
      </c>
    </row>
    <row r="12" spans="1:8" ht="21" customHeight="1">
      <c r="A12" s="64" t="s">
        <v>29</v>
      </c>
      <c r="B12" s="65"/>
      <c r="C12" s="66"/>
      <c r="D12" s="66"/>
      <c r="E12" s="15" t="s">
        <v>30</v>
      </c>
      <c r="F12" s="62"/>
      <c r="G12" s="62"/>
      <c r="H12" s="62"/>
    </row>
    <row r="13" spans="1:8" ht="21" customHeight="1">
      <c r="A13" s="64" t="s">
        <v>31</v>
      </c>
      <c r="B13" s="65"/>
      <c r="C13" s="66"/>
      <c r="D13" s="66"/>
      <c r="E13" s="70" t="s">
        <v>32</v>
      </c>
      <c r="F13" s="62">
        <f>F18</f>
        <v>0</v>
      </c>
      <c r="G13" s="62"/>
      <c r="H13" s="62"/>
    </row>
    <row r="14" spans="1:8" ht="21" customHeight="1">
      <c r="A14" s="64" t="s">
        <v>33</v>
      </c>
      <c r="B14" s="65"/>
      <c r="C14" s="66"/>
      <c r="D14" s="66"/>
      <c r="E14" s="70" t="s">
        <v>34</v>
      </c>
      <c r="F14" s="66"/>
      <c r="G14" s="66"/>
      <c r="H14" s="69"/>
    </row>
    <row r="15" spans="1:8" ht="21" customHeight="1">
      <c r="A15" s="64" t="s">
        <v>35</v>
      </c>
      <c r="B15" s="65"/>
      <c r="C15" s="66"/>
      <c r="D15" s="66"/>
      <c r="E15" s="70" t="s">
        <v>36</v>
      </c>
      <c r="F15" s="66"/>
      <c r="G15" s="66"/>
      <c r="H15" s="69"/>
    </row>
    <row r="16" spans="1:8" ht="21" customHeight="1">
      <c r="A16" s="64" t="s">
        <v>37</v>
      </c>
      <c r="B16" s="65"/>
      <c r="C16" s="66"/>
      <c r="D16" s="66"/>
      <c r="E16" s="70" t="s">
        <v>38</v>
      </c>
      <c r="F16" s="66"/>
      <c r="G16" s="66"/>
      <c r="H16" s="69"/>
    </row>
    <row r="17" spans="1:8" ht="21" customHeight="1">
      <c r="A17" s="64" t="s">
        <v>39</v>
      </c>
      <c r="B17" s="65"/>
      <c r="C17" s="66"/>
      <c r="D17" s="66"/>
      <c r="E17" s="70" t="s">
        <v>40</v>
      </c>
      <c r="F17" s="66"/>
      <c r="G17" s="66"/>
      <c r="H17" s="69"/>
    </row>
    <row r="18" spans="1:8" ht="21" customHeight="1">
      <c r="A18" s="64" t="s">
        <v>41</v>
      </c>
      <c r="B18" s="65"/>
      <c r="C18" s="66"/>
      <c r="D18" s="66"/>
      <c r="E18" s="70" t="s">
        <v>42</v>
      </c>
      <c r="F18" s="66"/>
      <c r="G18" s="66"/>
      <c r="H18" s="69"/>
    </row>
    <row r="19" spans="1:8" ht="21" customHeight="1">
      <c r="A19" s="64" t="s">
        <v>43</v>
      </c>
      <c r="B19" s="65">
        <v>1000</v>
      </c>
      <c r="C19" s="66">
        <v>1600</v>
      </c>
      <c r="D19" s="66">
        <f>C19-B19</f>
        <v>600</v>
      </c>
      <c r="E19" s="70" t="s">
        <v>44</v>
      </c>
      <c r="F19" s="66"/>
      <c r="G19" s="66"/>
      <c r="H19" s="69"/>
    </row>
    <row r="20" spans="1:8" ht="21" customHeight="1">
      <c r="A20" s="64" t="s">
        <v>45</v>
      </c>
      <c r="B20" s="65">
        <v>19000</v>
      </c>
      <c r="C20" s="66">
        <v>21400</v>
      </c>
      <c r="D20" s="66">
        <f>C20-B20</f>
        <v>2400</v>
      </c>
      <c r="E20" s="71"/>
      <c r="F20" s="71"/>
      <c r="G20" s="71"/>
      <c r="H20" s="71"/>
    </row>
    <row r="21" spans="1:8" ht="21" customHeight="1">
      <c r="A21" s="64"/>
      <c r="B21" s="65"/>
      <c r="C21" s="66"/>
      <c r="D21" s="66"/>
      <c r="E21" s="71"/>
      <c r="F21" s="71"/>
      <c r="G21" s="71"/>
      <c r="H21" s="71"/>
    </row>
    <row r="22" spans="1:8" ht="21" customHeight="1">
      <c r="A22" s="15" t="s">
        <v>46</v>
      </c>
      <c r="B22" s="61">
        <f>SUM(B23:B27)</f>
        <v>0</v>
      </c>
      <c r="C22" s="62">
        <f>SUM(C23:C27)</f>
        <v>0</v>
      </c>
      <c r="D22" s="62"/>
      <c r="E22" s="15" t="s">
        <v>47</v>
      </c>
      <c r="F22" s="62">
        <f>SUM(F23:F28)</f>
        <v>27913</v>
      </c>
      <c r="G22" s="63">
        <f>SUM(G23:G28)</f>
        <v>27913</v>
      </c>
      <c r="H22" s="71"/>
    </row>
    <row r="23" spans="1:8" ht="21" customHeight="1">
      <c r="A23" s="64" t="s">
        <v>48</v>
      </c>
      <c r="B23" s="65"/>
      <c r="C23" s="66"/>
      <c r="D23" s="66"/>
      <c r="E23" s="70" t="s">
        <v>49</v>
      </c>
      <c r="F23" s="66"/>
      <c r="G23" s="66"/>
      <c r="H23" s="71"/>
    </row>
    <row r="24" spans="1:8" ht="21" customHeight="1">
      <c r="A24" s="64" t="s">
        <v>50</v>
      </c>
      <c r="B24" s="65"/>
      <c r="C24" s="66"/>
      <c r="D24" s="66"/>
      <c r="E24" s="70" t="s">
        <v>51</v>
      </c>
      <c r="F24" s="72"/>
      <c r="G24" s="72"/>
      <c r="H24" s="62">
        <f>G22-F22</f>
        <v>0</v>
      </c>
    </row>
    <row r="25" spans="1:8" ht="21" customHeight="1">
      <c r="A25" s="64" t="s">
        <v>52</v>
      </c>
      <c r="B25" s="65"/>
      <c r="C25" s="66"/>
      <c r="D25" s="66"/>
      <c r="E25" s="70" t="s">
        <v>53</v>
      </c>
      <c r="F25" s="66"/>
      <c r="G25" s="66"/>
      <c r="H25" s="62"/>
    </row>
    <row r="26" spans="1:8" ht="21" customHeight="1">
      <c r="A26" s="64" t="s">
        <v>54</v>
      </c>
      <c r="B26" s="65"/>
      <c r="C26" s="66"/>
      <c r="D26" s="66"/>
      <c r="E26" s="73" t="s">
        <v>55</v>
      </c>
      <c r="F26" s="66"/>
      <c r="G26" s="66"/>
      <c r="H26" s="69">
        <f>G24-F24</f>
        <v>0</v>
      </c>
    </row>
    <row r="27" spans="1:8" ht="21" customHeight="1">
      <c r="A27" s="64" t="s">
        <v>56</v>
      </c>
      <c r="B27" s="65"/>
      <c r="C27" s="66"/>
      <c r="D27" s="66"/>
      <c r="E27" s="70" t="s">
        <v>56</v>
      </c>
      <c r="F27" s="66">
        <v>27913</v>
      </c>
      <c r="G27" s="66">
        <v>27913</v>
      </c>
      <c r="H27" s="62"/>
    </row>
    <row r="28" spans="1:8" ht="21" customHeight="1">
      <c r="A28" s="64"/>
      <c r="B28" s="65"/>
      <c r="C28" s="66"/>
      <c r="D28" s="66"/>
      <c r="E28" s="71"/>
      <c r="F28" s="74"/>
      <c r="G28" s="66"/>
      <c r="H28" s="62"/>
    </row>
    <row r="29" spans="1:8" ht="21" customHeight="1">
      <c r="A29" s="15" t="s">
        <v>57</v>
      </c>
      <c r="B29" s="61">
        <f>SUM(B30:B33)</f>
        <v>45000</v>
      </c>
      <c r="C29" s="62">
        <f>C30+C31+C32+C33</f>
        <v>85400</v>
      </c>
      <c r="D29" s="62">
        <f>D30+D31+D32+D33</f>
        <v>40400</v>
      </c>
      <c r="E29" s="15" t="s">
        <v>58</v>
      </c>
      <c r="F29" s="62"/>
      <c r="G29" s="63"/>
      <c r="H29" s="62">
        <f>G29-F29</f>
        <v>0</v>
      </c>
    </row>
    <row r="30" spans="1:8" ht="21" customHeight="1">
      <c r="A30" s="64" t="s">
        <v>59</v>
      </c>
      <c r="B30" s="75"/>
      <c r="C30" s="67"/>
      <c r="D30" s="76">
        <f>C30-B30</f>
        <v>0</v>
      </c>
      <c r="E30" s="15" t="s">
        <v>60</v>
      </c>
      <c r="F30" s="71"/>
      <c r="G30" s="71"/>
      <c r="H30" s="71"/>
    </row>
    <row r="31" spans="1:8" ht="21" customHeight="1">
      <c r="A31" s="64" t="s">
        <v>61</v>
      </c>
      <c r="B31" s="75">
        <v>45000</v>
      </c>
      <c r="C31" s="67">
        <v>23000</v>
      </c>
      <c r="D31" s="76">
        <f>C31-B31</f>
        <v>-22000</v>
      </c>
      <c r="E31" s="15" t="s">
        <v>62</v>
      </c>
      <c r="F31" s="71"/>
      <c r="G31" s="71"/>
      <c r="H31" s="71"/>
    </row>
    <row r="32" spans="1:8" ht="21" customHeight="1">
      <c r="A32" s="64" t="s">
        <v>63</v>
      </c>
      <c r="B32" s="65"/>
      <c r="C32" s="66"/>
      <c r="D32" s="76">
        <f>C32-B32</f>
        <v>0</v>
      </c>
      <c r="F32" s="62"/>
      <c r="G32" s="63"/>
      <c r="H32" s="62">
        <f>G32-F32</f>
        <v>0</v>
      </c>
    </row>
    <row r="33" spans="1:8" ht="21" customHeight="1">
      <c r="A33" s="64" t="s">
        <v>64</v>
      </c>
      <c r="B33" s="65"/>
      <c r="C33" s="66">
        <v>62400</v>
      </c>
      <c r="D33" s="76">
        <f>C33-B33</f>
        <v>62400</v>
      </c>
      <c r="E33" s="71"/>
      <c r="F33" s="71"/>
      <c r="G33" s="71"/>
      <c r="H33" s="71"/>
    </row>
    <row r="34" spans="1:8" ht="21" customHeight="1">
      <c r="A34" s="15"/>
      <c r="B34" s="61"/>
      <c r="C34" s="62"/>
      <c r="D34" s="77"/>
      <c r="E34" s="71"/>
      <c r="F34" s="71"/>
      <c r="G34" s="71"/>
      <c r="H34" s="71"/>
    </row>
    <row r="35" spans="1:8" ht="21" customHeight="1">
      <c r="A35" s="15" t="s">
        <v>65</v>
      </c>
      <c r="B35" s="61">
        <v>2467</v>
      </c>
      <c r="C35" s="62">
        <v>13781</v>
      </c>
      <c r="D35" s="63">
        <f>C35-B35</f>
        <v>11314</v>
      </c>
      <c r="E35" s="15" t="s">
        <v>66</v>
      </c>
      <c r="F35" s="62">
        <v>1909</v>
      </c>
      <c r="G35" s="63">
        <v>1194</v>
      </c>
      <c r="H35" s="62">
        <f>G35-F35</f>
        <v>-715</v>
      </c>
    </row>
    <row r="36" spans="1:8" ht="21" customHeight="1">
      <c r="A36" s="78"/>
      <c r="B36" s="61"/>
      <c r="C36" s="62"/>
      <c r="D36" s="63"/>
      <c r="E36" s="71"/>
      <c r="F36" s="71"/>
      <c r="G36" s="71"/>
      <c r="H36" s="71"/>
    </row>
    <row r="37" spans="1:8" ht="21" customHeight="1">
      <c r="A37" s="78"/>
      <c r="B37" s="61"/>
      <c r="C37" s="62"/>
      <c r="D37" s="63"/>
      <c r="E37" s="71"/>
      <c r="F37" s="71"/>
      <c r="G37" s="71"/>
      <c r="H37" s="71"/>
    </row>
    <row r="38" spans="1:8" ht="21" customHeight="1">
      <c r="A38" s="15" t="s">
        <v>67</v>
      </c>
      <c r="B38" s="61">
        <f>B5+B9+B22+B29+B34+B35</f>
        <v>166056</v>
      </c>
      <c r="C38" s="62">
        <f>C5+C9+C22+C29+C35</f>
        <v>220770</v>
      </c>
      <c r="D38" s="62">
        <f>D5+D9+D22+D29+D35</f>
        <v>54714</v>
      </c>
      <c r="E38" s="15" t="s">
        <v>68</v>
      </c>
      <c r="F38" s="62">
        <f>F5+F9+F10+F11+F12+F22+F29+F35+F31+F32</f>
        <v>166056</v>
      </c>
      <c r="G38" s="62">
        <f>G5+G9+G10+G11+G12+G22+G29+G35+G31+G32</f>
        <v>220770</v>
      </c>
      <c r="H38" s="62">
        <f>H5+H9+H10+H11+H12+H24+H29+H35+H31+H32</f>
        <v>54714</v>
      </c>
    </row>
  </sheetData>
  <sheetProtection/>
  <mergeCells count="1">
    <mergeCell ref="A2:H2"/>
  </mergeCells>
  <printOptions horizontalCentered="1" verticalCentered="1"/>
  <pageMargins left="0.3541666666666667" right="0.3145833333333333" top="0.3541666666666667" bottom="0.4326388888888889" header="0.5118055555555555" footer="0.5118055555555555"/>
  <pageSetup fitToHeight="1" fitToWidth="1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zoomScaleSheetLayoutView="100" workbookViewId="0" topLeftCell="B1">
      <selection activeCell="H3" sqref="H3"/>
    </sheetView>
  </sheetViews>
  <sheetFormatPr defaultColWidth="9.00390625" defaultRowHeight="14.25"/>
  <cols>
    <col min="1" max="1" width="31.50390625" style="0" customWidth="1"/>
    <col min="2" max="2" width="10.125" style="0" customWidth="1"/>
    <col min="3" max="3" width="10.50390625" style="0" customWidth="1"/>
    <col min="4" max="4" width="10.75390625" style="0" customWidth="1"/>
    <col min="5" max="5" width="39.50390625" style="0" customWidth="1"/>
    <col min="6" max="6" width="9.75390625" style="0" customWidth="1"/>
    <col min="7" max="7" width="10.25390625" style="0" customWidth="1"/>
    <col min="8" max="8" width="11.00390625" style="0" customWidth="1"/>
    <col min="9" max="9" width="10.50390625" style="0" hidden="1" customWidth="1"/>
    <col min="10" max="10" width="11.00390625" style="0" hidden="1" customWidth="1"/>
    <col min="11" max="11" width="11.00390625" style="0" customWidth="1"/>
  </cols>
  <sheetData>
    <row r="1" s="1" customFormat="1" ht="18" customHeight="1">
      <c r="A1" s="1" t="s">
        <v>69</v>
      </c>
    </row>
    <row r="2" spans="1:10" ht="42" customHeight="1">
      <c r="A2" s="3" t="s">
        <v>70</v>
      </c>
      <c r="B2" s="3"/>
      <c r="C2" s="3"/>
      <c r="D2" s="3"/>
      <c r="E2" s="3"/>
      <c r="F2" s="3"/>
      <c r="G2" s="3"/>
      <c r="H2" s="3"/>
      <c r="I2" s="33"/>
      <c r="J2" s="33"/>
    </row>
    <row r="3" spans="1:8" ht="19.5" customHeight="1">
      <c r="A3" s="4"/>
      <c r="B3" s="5"/>
      <c r="C3" s="5"/>
      <c r="D3" s="5"/>
      <c r="E3" s="6"/>
      <c r="F3" s="7"/>
      <c r="G3" s="8"/>
      <c r="H3" s="9" t="s">
        <v>2</v>
      </c>
    </row>
    <row r="4" spans="1:8" ht="34.5" customHeight="1">
      <c r="A4" s="10" t="s">
        <v>71</v>
      </c>
      <c r="B4" s="11" t="s">
        <v>72</v>
      </c>
      <c r="C4" s="12" t="s">
        <v>14</v>
      </c>
      <c r="D4" s="12" t="s">
        <v>15</v>
      </c>
      <c r="E4" s="10" t="s">
        <v>71</v>
      </c>
      <c r="F4" s="11" t="s">
        <v>72</v>
      </c>
      <c r="G4" s="12" t="s">
        <v>14</v>
      </c>
      <c r="H4" s="12" t="s">
        <v>15</v>
      </c>
    </row>
    <row r="5" spans="1:8" s="2" customFormat="1" ht="22.5" customHeight="1">
      <c r="A5" s="13" t="s">
        <v>73</v>
      </c>
      <c r="B5" s="14">
        <f>B6+B7+B8+B9+B14+B15+B16+B17</f>
        <v>216000</v>
      </c>
      <c r="C5" s="14">
        <f>C6+C7+C8+C9+C14+C15+C16+C17</f>
        <v>91078</v>
      </c>
      <c r="D5" s="14">
        <f>D6+D7+D8+D9+D14+D15+D16+D17</f>
        <v>-124922</v>
      </c>
      <c r="E5" s="15" t="s">
        <v>74</v>
      </c>
      <c r="F5" s="24"/>
      <c r="G5" s="24"/>
      <c r="H5" s="21"/>
    </row>
    <row r="6" spans="1:8" s="2" customFormat="1" ht="22.5" customHeight="1">
      <c r="A6" s="18" t="s">
        <v>75</v>
      </c>
      <c r="B6" s="19"/>
      <c r="C6" s="19"/>
      <c r="D6" s="19"/>
      <c r="E6" s="15" t="s">
        <v>76</v>
      </c>
      <c r="F6" s="24"/>
      <c r="G6" s="24"/>
      <c r="H6" s="21"/>
    </row>
    <row r="7" spans="1:8" s="2" customFormat="1" ht="22.5" customHeight="1">
      <c r="A7" s="22" t="s">
        <v>77</v>
      </c>
      <c r="B7" s="19"/>
      <c r="C7" s="19"/>
      <c r="D7" s="19"/>
      <c r="E7" s="15" t="s">
        <v>78</v>
      </c>
      <c r="F7" s="24"/>
      <c r="G7" s="24"/>
      <c r="H7" s="21"/>
    </row>
    <row r="8" spans="1:9" s="2" customFormat="1" ht="22.5" customHeight="1">
      <c r="A8" s="23" t="s">
        <v>79</v>
      </c>
      <c r="B8" s="19"/>
      <c r="C8" s="19"/>
      <c r="D8" s="19"/>
      <c r="E8" s="15" t="s">
        <v>80</v>
      </c>
      <c r="F8" s="24"/>
      <c r="G8" s="24"/>
      <c r="H8" s="21"/>
      <c r="I8" s="2" t="s">
        <v>81</v>
      </c>
    </row>
    <row r="9" spans="1:8" s="2" customFormat="1" ht="22.5" customHeight="1">
      <c r="A9" s="23" t="s">
        <v>82</v>
      </c>
      <c r="B9" s="19">
        <f>B10+B11+B12</f>
        <v>216000</v>
      </c>
      <c r="C9" s="19">
        <f>C10+C11+C12</f>
        <v>91000</v>
      </c>
      <c r="D9" s="19">
        <f>C9-B9</f>
        <v>-125000</v>
      </c>
      <c r="E9" s="15" t="s">
        <v>83</v>
      </c>
      <c r="F9" s="16">
        <f>F10+F16</f>
        <v>207900</v>
      </c>
      <c r="G9" s="16">
        <f>G10+G16</f>
        <v>96283</v>
      </c>
      <c r="H9" s="16">
        <f>H10+H16</f>
        <v>-111617</v>
      </c>
    </row>
    <row r="10" spans="1:10" s="2" customFormat="1" ht="22.5" customHeight="1">
      <c r="A10" s="23" t="s">
        <v>84</v>
      </c>
      <c r="B10" s="19">
        <v>216000</v>
      </c>
      <c r="C10" s="19">
        <f>110000-19000</f>
        <v>91000</v>
      </c>
      <c r="D10" s="19">
        <f>C10-B10</f>
        <v>-125000</v>
      </c>
      <c r="E10" s="20" t="s">
        <v>85</v>
      </c>
      <c r="F10" s="31">
        <f>F11+F12+F14+F13+F15</f>
        <v>207900</v>
      </c>
      <c r="G10" s="31">
        <f>G11+G12+G13+G15+G14</f>
        <v>96283</v>
      </c>
      <c r="H10" s="31">
        <f>H11+H12+H13+H15</f>
        <v>-111617</v>
      </c>
      <c r="I10" s="2">
        <f>SUM(I11:I15)</f>
        <v>84949</v>
      </c>
      <c r="J10" s="2">
        <f>SUM(J11:J15)</f>
        <v>11334</v>
      </c>
    </row>
    <row r="11" spans="1:10" s="2" customFormat="1" ht="22.5" customHeight="1">
      <c r="A11" s="23" t="s">
        <v>86</v>
      </c>
      <c r="B11" s="19"/>
      <c r="C11" s="19"/>
      <c r="D11" s="19">
        <f>C11-B11</f>
        <v>0</v>
      </c>
      <c r="E11" s="35" t="s">
        <v>87</v>
      </c>
      <c r="F11" s="31">
        <v>121500</v>
      </c>
      <c r="G11" s="24">
        <f>25753+1330</f>
        <v>27083</v>
      </c>
      <c r="H11" s="21">
        <f aca="true" t="shared" si="0" ref="H11:H16">G11-F11</f>
        <v>-94417</v>
      </c>
      <c r="I11" s="47">
        <v>12766</v>
      </c>
      <c r="J11" s="2">
        <f>G11-I11</f>
        <v>14317</v>
      </c>
    </row>
    <row r="12" spans="1:10" s="2" customFormat="1" ht="22.5" customHeight="1">
      <c r="A12" s="23" t="s">
        <v>88</v>
      </c>
      <c r="B12" s="19"/>
      <c r="C12" s="19"/>
      <c r="D12" s="19">
        <f>C12-B12</f>
        <v>0</v>
      </c>
      <c r="E12" s="36" t="s">
        <v>89</v>
      </c>
      <c r="F12" s="31">
        <v>400</v>
      </c>
      <c r="G12" s="24">
        <f>30000-2000</f>
        <v>28000</v>
      </c>
      <c r="H12" s="21">
        <f t="shared" si="0"/>
        <v>27600</v>
      </c>
      <c r="I12" s="2">
        <v>43400</v>
      </c>
      <c r="J12" s="2">
        <f>G12-I12</f>
        <v>-15400</v>
      </c>
    </row>
    <row r="13" spans="1:10" s="2" customFormat="1" ht="22.5" customHeight="1">
      <c r="A13" s="23"/>
      <c r="B13" s="19"/>
      <c r="C13" s="19"/>
      <c r="D13" s="19"/>
      <c r="E13" s="37" t="s">
        <v>90</v>
      </c>
      <c r="F13" s="24"/>
      <c r="G13" s="24">
        <v>20000</v>
      </c>
      <c r="H13" s="21">
        <f t="shared" si="0"/>
        <v>20000</v>
      </c>
      <c r="I13" s="2">
        <v>8000</v>
      </c>
      <c r="J13" s="2">
        <f>G13-I13</f>
        <v>12000</v>
      </c>
    </row>
    <row r="14" spans="1:10" s="2" customFormat="1" ht="22.5" customHeight="1">
      <c r="A14" s="38" t="s">
        <v>91</v>
      </c>
      <c r="B14" s="19"/>
      <c r="C14" s="19"/>
      <c r="D14" s="19"/>
      <c r="E14" s="36" t="s">
        <v>92</v>
      </c>
      <c r="F14" s="31">
        <v>200</v>
      </c>
      <c r="G14" s="24">
        <v>200</v>
      </c>
      <c r="H14" s="21">
        <f t="shared" si="0"/>
        <v>0</v>
      </c>
      <c r="I14" s="2">
        <v>200</v>
      </c>
      <c r="J14" s="2">
        <f>G14-I14</f>
        <v>0</v>
      </c>
    </row>
    <row r="15" spans="1:10" s="2" customFormat="1" ht="24" customHeight="1">
      <c r="A15" s="22" t="s">
        <v>93</v>
      </c>
      <c r="B15" s="19"/>
      <c r="C15" s="19">
        <v>78</v>
      </c>
      <c r="D15" s="19">
        <f>C15-B15</f>
        <v>78</v>
      </c>
      <c r="E15" s="39" t="s">
        <v>94</v>
      </c>
      <c r="F15" s="24">
        <v>85800</v>
      </c>
      <c r="G15" s="24">
        <f>30000-9000</f>
        <v>21000</v>
      </c>
      <c r="H15" s="21">
        <f t="shared" si="0"/>
        <v>-64800</v>
      </c>
      <c r="I15" s="2">
        <v>20583</v>
      </c>
      <c r="J15" s="2">
        <f>G15-I15</f>
        <v>417</v>
      </c>
    </row>
    <row r="16" spans="1:8" s="2" customFormat="1" ht="24" customHeight="1">
      <c r="A16" s="22" t="s">
        <v>95</v>
      </c>
      <c r="B16" s="29"/>
      <c r="C16" s="29"/>
      <c r="D16" s="19">
        <f aca="true" t="shared" si="1" ref="D16:D28">C16-B16</f>
        <v>0</v>
      </c>
      <c r="E16" s="40" t="s">
        <v>96</v>
      </c>
      <c r="F16" s="24"/>
      <c r="G16" s="24"/>
      <c r="H16" s="21">
        <f t="shared" si="0"/>
        <v>0</v>
      </c>
    </row>
    <row r="17" spans="1:8" s="2" customFormat="1" ht="24" customHeight="1">
      <c r="A17" s="20" t="s">
        <v>97</v>
      </c>
      <c r="C17" s="29"/>
      <c r="D17" s="19">
        <f t="shared" si="1"/>
        <v>0</v>
      </c>
      <c r="E17" s="15" t="s">
        <v>98</v>
      </c>
      <c r="F17" s="24"/>
      <c r="G17" s="24"/>
      <c r="H17" s="21"/>
    </row>
    <row r="18" spans="1:8" s="2" customFormat="1" ht="22.5" customHeight="1">
      <c r="A18" s="20"/>
      <c r="B18" s="20"/>
      <c r="C18" s="20"/>
      <c r="D18" s="19">
        <f t="shared" si="1"/>
        <v>0</v>
      </c>
      <c r="E18" s="15" t="s">
        <v>99</v>
      </c>
      <c r="F18" s="41">
        <f>F21</f>
        <v>0</v>
      </c>
      <c r="G18" s="42"/>
      <c r="H18" s="42"/>
    </row>
    <row r="19" spans="1:8" s="2" customFormat="1" ht="22.5" customHeight="1">
      <c r="A19" s="20"/>
      <c r="B19" s="20"/>
      <c r="C19" s="20"/>
      <c r="D19" s="19">
        <f t="shared" si="1"/>
        <v>0</v>
      </c>
      <c r="E19" s="39" t="s">
        <v>100</v>
      </c>
      <c r="F19" s="41"/>
      <c r="G19" s="41"/>
      <c r="H19" s="21"/>
    </row>
    <row r="20" spans="1:8" s="2" customFormat="1" ht="22.5" customHeight="1">
      <c r="A20" s="20"/>
      <c r="B20" s="20"/>
      <c r="C20" s="20"/>
      <c r="D20" s="19">
        <f t="shared" si="1"/>
        <v>0</v>
      </c>
      <c r="E20" s="20"/>
      <c r="F20" s="20"/>
      <c r="G20" s="20"/>
      <c r="H20" s="20"/>
    </row>
    <row r="21" spans="1:8" s="2" customFormat="1" ht="22.5" customHeight="1" hidden="1">
      <c r="A21" s="22"/>
      <c r="B21" s="19"/>
      <c r="C21" s="43"/>
      <c r="D21" s="19">
        <f t="shared" si="1"/>
        <v>0</v>
      </c>
      <c r="E21" s="23" t="s">
        <v>100</v>
      </c>
      <c r="F21" s="44"/>
      <c r="G21" s="45">
        <v>3</v>
      </c>
      <c r="H21" s="21">
        <f>G21-F21</f>
        <v>3</v>
      </c>
    </row>
    <row r="22" spans="1:11" s="34" customFormat="1" ht="22.5" customHeight="1">
      <c r="A22" s="15" t="s">
        <v>101</v>
      </c>
      <c r="B22" s="46"/>
      <c r="C22" s="46"/>
      <c r="D22" s="19">
        <f t="shared" si="1"/>
        <v>0</v>
      </c>
      <c r="E22" s="15" t="s">
        <v>102</v>
      </c>
      <c r="F22" s="14"/>
      <c r="G22" s="14"/>
      <c r="H22" s="14"/>
      <c r="I22" s="48"/>
      <c r="J22" s="48"/>
      <c r="K22" s="48"/>
    </row>
    <row r="23" spans="1:11" s="34" customFormat="1" ht="22.5" customHeight="1">
      <c r="A23" s="15" t="s">
        <v>103</v>
      </c>
      <c r="B23" s="14"/>
      <c r="C23" s="14">
        <v>933</v>
      </c>
      <c r="D23" s="14">
        <f t="shared" si="1"/>
        <v>933</v>
      </c>
      <c r="E23" s="15" t="s">
        <v>104</v>
      </c>
      <c r="F23" s="14"/>
      <c r="G23" s="14"/>
      <c r="H23" s="14">
        <f>G23-F23</f>
        <v>0</v>
      </c>
      <c r="I23" s="48"/>
      <c r="J23" s="48"/>
      <c r="K23" s="48"/>
    </row>
    <row r="24" spans="1:8" s="2" customFormat="1" ht="22.5" customHeight="1">
      <c r="A24" s="15" t="s">
        <v>57</v>
      </c>
      <c r="B24" s="14"/>
      <c r="C24" s="14"/>
      <c r="D24" s="19">
        <f t="shared" si="1"/>
        <v>0</v>
      </c>
      <c r="E24" s="15" t="s">
        <v>105</v>
      </c>
      <c r="F24" s="14">
        <v>8100</v>
      </c>
      <c r="G24" s="14">
        <v>6370</v>
      </c>
      <c r="H24" s="14">
        <f aca="true" t="shared" si="2" ref="H24:H29">G24-F24</f>
        <v>-1730</v>
      </c>
    </row>
    <row r="25" spans="1:8" s="2" customFormat="1" ht="22.5" customHeight="1">
      <c r="A25" s="15" t="s">
        <v>106</v>
      </c>
      <c r="B25" s="14"/>
      <c r="C25" s="14"/>
      <c r="D25" s="19">
        <f t="shared" si="1"/>
        <v>0</v>
      </c>
      <c r="E25" s="15" t="s">
        <v>107</v>
      </c>
      <c r="F25" s="14"/>
      <c r="G25" s="14"/>
      <c r="H25" s="14">
        <f t="shared" si="2"/>
        <v>0</v>
      </c>
    </row>
    <row r="26" spans="1:8" s="2" customFormat="1" ht="22.5" customHeight="1">
      <c r="A26" s="15" t="s">
        <v>108</v>
      </c>
      <c r="B26" s="14">
        <v>0</v>
      </c>
      <c r="C26" s="14">
        <v>10642</v>
      </c>
      <c r="D26" s="14">
        <f t="shared" si="1"/>
        <v>10642</v>
      </c>
      <c r="E26" s="15" t="s">
        <v>109</v>
      </c>
      <c r="F26" s="14"/>
      <c r="G26" s="14"/>
      <c r="H26" s="14">
        <f t="shared" si="2"/>
        <v>0</v>
      </c>
    </row>
    <row r="27" spans="1:8" s="2" customFormat="1" ht="22.5" customHeight="1">
      <c r="A27" s="20"/>
      <c r="B27" s="20"/>
      <c r="C27" s="20"/>
      <c r="D27" s="19">
        <f t="shared" si="1"/>
        <v>0</v>
      </c>
      <c r="E27" s="20"/>
      <c r="F27" s="20"/>
      <c r="G27" s="20"/>
      <c r="H27" s="14">
        <f t="shared" si="2"/>
        <v>0</v>
      </c>
    </row>
    <row r="28" spans="1:10" s="2" customFormat="1" ht="22.5" customHeight="1">
      <c r="A28" s="32"/>
      <c r="B28" s="14"/>
      <c r="C28" s="14"/>
      <c r="D28" s="19">
        <f t="shared" si="1"/>
        <v>0</v>
      </c>
      <c r="E28" s="20"/>
      <c r="F28" s="20"/>
      <c r="G28" s="20"/>
      <c r="H28" s="14">
        <f t="shared" si="2"/>
        <v>0</v>
      </c>
      <c r="J28" s="2">
        <f>C29-G29</f>
        <v>0</v>
      </c>
    </row>
    <row r="29" spans="1:8" s="2" customFormat="1" ht="22.5" customHeight="1">
      <c r="A29" s="15" t="s">
        <v>67</v>
      </c>
      <c r="B29" s="14">
        <f>B5+B22+B23+B24+B25+B26</f>
        <v>216000</v>
      </c>
      <c r="C29" s="14">
        <f>C5+C22+C23+C24+C25+C26</f>
        <v>102653</v>
      </c>
      <c r="D29" s="14">
        <f>D5+D22+D23+D24+D25+D26</f>
        <v>-113347</v>
      </c>
      <c r="E29" s="15" t="s">
        <v>68</v>
      </c>
      <c r="F29" s="14">
        <f>F5+F6+F7+F8+F9+F17+F18+F22+F23+F24+F25+F26</f>
        <v>216000</v>
      </c>
      <c r="G29" s="14">
        <f>G5+G6+G7+G8+G9+G17+G18+G22+G23+G24+G25+G26</f>
        <v>102653</v>
      </c>
      <c r="H29" s="14">
        <f t="shared" si="2"/>
        <v>-113347</v>
      </c>
    </row>
    <row r="30" spans="1:8" s="2" customFormat="1" ht="23.25" customHeight="1">
      <c r="A30"/>
      <c r="B30"/>
      <c r="C30"/>
      <c r="D30"/>
      <c r="E30"/>
      <c r="F30"/>
      <c r="G30"/>
      <c r="H30"/>
    </row>
    <row r="31" spans="1:8" s="2" customFormat="1" ht="24.75" customHeight="1">
      <c r="A31"/>
      <c r="B31"/>
      <c r="C31"/>
      <c r="D31"/>
      <c r="E31"/>
      <c r="F31"/>
      <c r="G31"/>
      <c r="H3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1">
    <mergeCell ref="A2:H2"/>
  </mergeCells>
  <printOptions horizontalCentered="1" verticalCentered="1"/>
  <pageMargins left="0.5506944444444445" right="0.5506944444444445" top="0.3541666666666667" bottom="0.4326388888888889" header="0.5118055555555555" footer="0.5118055555555555"/>
  <pageSetup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Zeros="0" tabSelected="1" zoomScaleSheetLayoutView="100" workbookViewId="0" topLeftCell="A1">
      <selection activeCell="F6" sqref="F6"/>
    </sheetView>
  </sheetViews>
  <sheetFormatPr defaultColWidth="9.00390625" defaultRowHeight="14.25"/>
  <cols>
    <col min="1" max="1" width="28.75390625" style="0" customWidth="1"/>
    <col min="2" max="2" width="10.125" style="0" customWidth="1"/>
    <col min="3" max="3" width="10.50390625" style="0" customWidth="1"/>
    <col min="4" max="4" width="9.75390625" style="0" customWidth="1"/>
    <col min="5" max="5" width="26.50390625" style="0" customWidth="1"/>
    <col min="6" max="6" width="9.75390625" style="0" customWidth="1"/>
    <col min="7" max="7" width="10.25390625" style="0" customWidth="1"/>
    <col min="8" max="8" width="9.875" style="0" customWidth="1"/>
    <col min="9" max="11" width="11.00390625" style="0" customWidth="1"/>
  </cols>
  <sheetData>
    <row r="1" s="1" customFormat="1" ht="18" customHeight="1">
      <c r="A1" s="1" t="s">
        <v>110</v>
      </c>
    </row>
    <row r="2" spans="1:10" ht="36" customHeight="1">
      <c r="A2" s="3" t="s">
        <v>111</v>
      </c>
      <c r="B2" s="3"/>
      <c r="C2" s="3"/>
      <c r="D2" s="3"/>
      <c r="E2" s="3"/>
      <c r="F2" s="3"/>
      <c r="G2" s="3"/>
      <c r="H2" s="3"/>
      <c r="I2" s="33"/>
      <c r="J2" s="33"/>
    </row>
    <row r="3" spans="1:8" ht="19.5" customHeight="1">
      <c r="A3" s="4"/>
      <c r="B3" s="5"/>
      <c r="C3" s="5"/>
      <c r="D3" s="5"/>
      <c r="E3" s="6"/>
      <c r="F3" s="7"/>
      <c r="G3" s="8"/>
      <c r="H3" s="9" t="s">
        <v>2</v>
      </c>
    </row>
    <row r="4" spans="1:8" ht="34.5" customHeight="1">
      <c r="A4" s="10" t="s">
        <v>71</v>
      </c>
      <c r="B4" s="11" t="s">
        <v>72</v>
      </c>
      <c r="C4" s="12" t="s">
        <v>14</v>
      </c>
      <c r="D4" s="12" t="s">
        <v>15</v>
      </c>
      <c r="E4" s="10" t="s">
        <v>71</v>
      </c>
      <c r="F4" s="11" t="s">
        <v>72</v>
      </c>
      <c r="G4" s="12" t="s">
        <v>14</v>
      </c>
      <c r="H4" s="12" t="s">
        <v>15</v>
      </c>
    </row>
    <row r="5" spans="1:8" s="2" customFormat="1" ht="24.75" customHeight="1">
      <c r="A5" s="13" t="s">
        <v>112</v>
      </c>
      <c r="B5" s="14">
        <f>SUM(B6:B10)</f>
        <v>45000</v>
      </c>
      <c r="C5" s="14">
        <f>C6+C7+C8+C9+C10</f>
        <v>19000</v>
      </c>
      <c r="D5" s="14">
        <f>C5-B5</f>
        <v>-26000</v>
      </c>
      <c r="E5" s="15" t="s">
        <v>113</v>
      </c>
      <c r="F5" s="16">
        <f>F6+F7+F8</f>
        <v>0</v>
      </c>
      <c r="G5" s="16">
        <f>G6+G7+G8</f>
        <v>0</v>
      </c>
      <c r="H5" s="17">
        <f>G5-F5</f>
        <v>0</v>
      </c>
    </row>
    <row r="6" spans="1:8" s="2" customFormat="1" ht="24.75" customHeight="1">
      <c r="A6" s="18" t="s">
        <v>114</v>
      </c>
      <c r="B6" s="19"/>
      <c r="C6" s="19"/>
      <c r="D6" s="19"/>
      <c r="E6" s="20" t="s">
        <v>115</v>
      </c>
      <c r="F6" s="20"/>
      <c r="G6" s="20"/>
      <c r="H6" s="21">
        <f>G6-F6</f>
        <v>0</v>
      </c>
    </row>
    <row r="7" spans="1:8" s="2" customFormat="1" ht="24.75" customHeight="1">
      <c r="A7" s="22" t="s">
        <v>116</v>
      </c>
      <c r="B7" s="19"/>
      <c r="C7" s="19"/>
      <c r="D7" s="19"/>
      <c r="E7" s="20" t="s">
        <v>117</v>
      </c>
      <c r="F7" s="20"/>
      <c r="G7" s="20"/>
      <c r="H7" s="21">
        <f>G7-F7</f>
        <v>0</v>
      </c>
    </row>
    <row r="8" spans="1:8" s="2" customFormat="1" ht="24.75" customHeight="1">
      <c r="A8" s="23" t="s">
        <v>118</v>
      </c>
      <c r="B8" s="19"/>
      <c r="C8" s="19"/>
      <c r="D8" s="19"/>
      <c r="E8" s="20" t="s">
        <v>119</v>
      </c>
      <c r="F8" s="20"/>
      <c r="G8" s="20"/>
      <c r="H8" s="21">
        <f>G8-F8</f>
        <v>0</v>
      </c>
    </row>
    <row r="9" spans="1:8" s="2" customFormat="1" ht="24.75" customHeight="1">
      <c r="A9" s="23" t="s">
        <v>120</v>
      </c>
      <c r="B9" s="19"/>
      <c r="C9" s="19"/>
      <c r="D9" s="19"/>
      <c r="E9" s="20"/>
      <c r="F9" s="20"/>
      <c r="G9" s="20"/>
      <c r="H9" s="20"/>
    </row>
    <row r="10" spans="1:8" s="2" customFormat="1" ht="24.75" customHeight="1">
      <c r="A10" s="23" t="s">
        <v>121</v>
      </c>
      <c r="B10" s="19">
        <v>45000</v>
      </c>
      <c r="C10" s="19">
        <v>19000</v>
      </c>
      <c r="D10" s="19">
        <f>C10-B10</f>
        <v>-26000</v>
      </c>
      <c r="E10" s="15"/>
      <c r="F10" s="24"/>
      <c r="G10" s="24"/>
      <c r="H10" s="21"/>
    </row>
    <row r="11" spans="1:8" s="2" customFormat="1" ht="24.75" customHeight="1">
      <c r="A11" s="23"/>
      <c r="B11" s="19"/>
      <c r="C11" s="19"/>
      <c r="D11" s="19">
        <f>C11-B11</f>
        <v>0</v>
      </c>
      <c r="E11" s="20"/>
      <c r="F11" s="20"/>
      <c r="G11" s="20"/>
      <c r="H11" s="20"/>
    </row>
    <row r="12" spans="1:8" s="2" customFormat="1" ht="30.75" customHeight="1">
      <c r="A12" s="25" t="s">
        <v>122</v>
      </c>
      <c r="B12" s="19"/>
      <c r="C12" s="19"/>
      <c r="D12" s="19">
        <f>C12-B12</f>
        <v>0</v>
      </c>
      <c r="E12" s="26" t="s">
        <v>123</v>
      </c>
      <c r="F12" s="24"/>
      <c r="G12" s="24"/>
      <c r="H12" s="21"/>
    </row>
    <row r="13" spans="1:8" s="2" customFormat="1" ht="24" customHeight="1">
      <c r="A13" s="27" t="s">
        <v>46</v>
      </c>
      <c r="B13" s="19"/>
      <c r="C13" s="19"/>
      <c r="D13" s="19">
        <f>C13-B13</f>
        <v>0</v>
      </c>
      <c r="E13" s="15" t="s">
        <v>124</v>
      </c>
      <c r="F13" s="16"/>
      <c r="G13" s="16"/>
      <c r="H13" s="17">
        <f>G13-F13</f>
        <v>0</v>
      </c>
    </row>
    <row r="14" spans="1:8" s="2" customFormat="1" ht="24" customHeight="1">
      <c r="A14" s="28" t="s">
        <v>125</v>
      </c>
      <c r="B14" s="14">
        <v>6</v>
      </c>
      <c r="C14" s="14">
        <v>4006</v>
      </c>
      <c r="D14" s="19">
        <f>C14-B14</f>
        <v>4000</v>
      </c>
      <c r="E14" s="13" t="s">
        <v>126</v>
      </c>
      <c r="F14" s="20">
        <v>45000</v>
      </c>
      <c r="G14" s="14">
        <f>4000+19000</f>
        <v>23000</v>
      </c>
      <c r="H14" s="14">
        <f>G14-F14</f>
        <v>-22000</v>
      </c>
    </row>
    <row r="15" spans="1:8" s="2" customFormat="1" ht="24" customHeight="1">
      <c r="A15" s="22"/>
      <c r="B15" s="29"/>
      <c r="C15" s="29"/>
      <c r="D15" s="29"/>
      <c r="E15" s="30" t="s">
        <v>127</v>
      </c>
      <c r="F15" s="31">
        <v>6</v>
      </c>
      <c r="G15" s="24">
        <v>6</v>
      </c>
      <c r="H15" s="21">
        <f>G15-F15</f>
        <v>0</v>
      </c>
    </row>
    <row r="16" spans="1:8" s="2" customFormat="1" ht="24" customHeight="1">
      <c r="A16" s="20"/>
      <c r="B16" s="29"/>
      <c r="C16" s="29"/>
      <c r="D16" s="29"/>
      <c r="E16" s="15"/>
      <c r="F16" s="24"/>
      <c r="G16" s="24"/>
      <c r="H16" s="21"/>
    </row>
    <row r="17" spans="1:8" s="2" customFormat="1" ht="24" customHeight="1">
      <c r="A17" s="32"/>
      <c r="B17" s="14"/>
      <c r="C17" s="14"/>
      <c r="D17" s="14"/>
      <c r="E17" s="20"/>
      <c r="F17" s="20"/>
      <c r="G17" s="20"/>
      <c r="H17" s="20"/>
    </row>
    <row r="18" spans="1:8" s="2" customFormat="1" ht="24" customHeight="1">
      <c r="A18" s="15" t="s">
        <v>67</v>
      </c>
      <c r="B18" s="14">
        <f>B5+B12+B13+B14</f>
        <v>45006</v>
      </c>
      <c r="C18" s="14">
        <f>C5+C12+C13+C14</f>
        <v>23006</v>
      </c>
      <c r="D18" s="14">
        <f>D5+D12+D13+D14</f>
        <v>-22000</v>
      </c>
      <c r="E18" s="15" t="s">
        <v>68</v>
      </c>
      <c r="F18" s="14">
        <f>F5+F12+F13+F14+F15</f>
        <v>45006</v>
      </c>
      <c r="G18" s="14">
        <f>G5+G12+G13+G14+G15</f>
        <v>23006</v>
      </c>
      <c r="H18" s="14">
        <f>H5+H12+H13+H14+H15</f>
        <v>-22000</v>
      </c>
    </row>
    <row r="19" spans="1:8" s="2" customFormat="1" ht="23.25" customHeight="1">
      <c r="A19"/>
      <c r="B19"/>
      <c r="C19"/>
      <c r="D19"/>
      <c r="E19"/>
      <c r="F19"/>
      <c r="G19"/>
      <c r="H19"/>
    </row>
    <row r="20" spans="1:8" s="2" customFormat="1" ht="24.75" customHeight="1">
      <c r="A20"/>
      <c r="B20"/>
      <c r="C20"/>
      <c r="D20"/>
      <c r="E20"/>
      <c r="F20"/>
      <c r="G20"/>
      <c r="H20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1">
    <mergeCell ref="A2:H2"/>
  </mergeCells>
  <printOptions horizontalCentered="1" verticalCentered="1"/>
  <pageMargins left="0.5506944444444445" right="0.5506944444444445" top="0.3541666666666667" bottom="0.4326388888888889" header="0.5118055555555555" footer="0.511805555555555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布凡</cp:lastModifiedBy>
  <dcterms:created xsi:type="dcterms:W3CDTF">2012-06-06T01:30:27Z</dcterms:created>
  <dcterms:modified xsi:type="dcterms:W3CDTF">2024-01-18T00:57:11Z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8BE7FD2946BA4790AAC54695D1276E16</vt:lpwstr>
  </property>
</Properties>
</file>