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410" activeTab="4"/>
  </bookViews>
  <sheets>
    <sheet name="表1 " sheetId="4" r:id="rId1"/>
    <sheet name="表2" sheetId="5" r:id="rId2"/>
    <sheet name="表3" sheetId="6" r:id="rId3"/>
    <sheet name="表4" sheetId="7" r:id="rId4"/>
    <sheet name="表5" sheetId="8" r:id="rId5"/>
    <sheet name="表6" sheetId="9" r:id="rId6"/>
    <sheet name="表7" sheetId="10" r:id="rId7"/>
    <sheet name="表8" sheetId="15" r:id="rId8"/>
    <sheet name="表9" sheetId="37" r:id="rId9"/>
    <sheet name="表10" sheetId="17" r:id="rId10"/>
    <sheet name="表11" sheetId="25" r:id="rId11"/>
    <sheet name="表12" sheetId="18" r:id="rId12"/>
    <sheet name="表13" sheetId="19" r:id="rId13"/>
    <sheet name="表14" sheetId="34" r:id="rId14"/>
    <sheet name="表15" sheetId="38" r:id="rId15"/>
    <sheet name="表16" sheetId="26" r:id="rId16"/>
    <sheet name="表17" sheetId="21" r:id="rId17"/>
    <sheet name="表18" sheetId="22" r:id="rId18"/>
    <sheet name="表19" sheetId="36" r:id="rId19"/>
    <sheet name="表20" sheetId="39" r:id="rId20"/>
    <sheet name="表21" sheetId="23" r:id="rId21"/>
    <sheet name="表22" sheetId="24" r:id="rId22"/>
    <sheet name="表23" sheetId="27" r:id="rId23"/>
    <sheet name="表24" sheetId="28" r:id="rId24"/>
    <sheet name="表25" sheetId="30" r:id="rId25"/>
    <sheet name="Sheet1" sheetId="1" r:id="rId26"/>
    <sheet name="Sheet2" sheetId="2" r:id="rId27"/>
    <sheet name="Sheet3" sheetId="3" r:id="rId28"/>
    <sheet name="Sheet5" sheetId="33" r:id="rId29"/>
  </sheets>
  <externalReferences>
    <externalReference r:id="rId30"/>
  </externalReferences>
  <definedNames>
    <definedName name="_xlnm.Print_Area">#N/A</definedName>
    <definedName name="Print_Area_1">#N/A</definedName>
    <definedName name="_xlnm.Print_Titles" hidden="1">#N/A</definedName>
    <definedName name="Print_Titles_1" hidden="1">#N/A</definedName>
    <definedName name="_xlnm.Print_Area" localSheetId="1">表2!$A$1:$E$30</definedName>
    <definedName name="_xlnm.Print_Area" localSheetId="4">表5!$A$1:$E$29</definedName>
    <definedName name="_xlnm.Print_Area" localSheetId="11">表12!$A$1:$D$22</definedName>
    <definedName name="_xlnm.Print_Area" localSheetId="12">表13!$A$1:$D$23</definedName>
    <definedName name="a">#REF!</definedName>
    <definedName name="m00">#REF!</definedName>
    <definedName name="a" localSheetId="8">#REF!</definedName>
    <definedName name="m00" localSheetId="8">#REF!</definedName>
    <definedName name="a" localSheetId="14">#REF!</definedName>
    <definedName name="m00" localSheetId="14">#REF!</definedName>
  </definedNames>
  <calcPr calcId="144525"/>
</workbook>
</file>

<file path=xl/comments1.xml><?xml version="1.0" encoding="utf-8"?>
<comments xmlns="http://schemas.openxmlformats.org/spreadsheetml/2006/main">
  <authors>
    <author>周震乾</author>
  </authors>
  <commentList>
    <comment ref="B14" authorId="0">
      <text>
        <r>
          <rPr>
            <b/>
            <sz val="9"/>
            <rFont val="宋体"/>
            <charset val="134"/>
          </rPr>
          <t>周震乾:</t>
        </r>
        <r>
          <rPr>
            <sz val="9"/>
            <rFont val="宋体"/>
            <charset val="134"/>
          </rPr>
          <t xml:space="preserve">
共60866万，其中：成品油价格和税费改革税收返还收入14185万、城镇土地使用税基数返还收入577万、体制改革突出问题定额补助4677万、其他一般性转移支付收入97542万</t>
        </r>
      </text>
    </comment>
  </commentList>
</comments>
</file>

<file path=xl/sharedStrings.xml><?xml version="1.0" encoding="utf-8"?>
<sst xmlns="http://schemas.openxmlformats.org/spreadsheetml/2006/main" count="2045" uniqueCount="1470">
  <si>
    <t>附表1</t>
  </si>
  <si>
    <t>2022年经开区一般公共预算收入完成情况表</t>
  </si>
  <si>
    <t xml:space="preserve"> </t>
  </si>
  <si>
    <t>单位：万元</t>
  </si>
  <si>
    <t>项   目</t>
  </si>
  <si>
    <t>年度
预算</t>
  </si>
  <si>
    <t>2022年   完成数     （预计）</t>
  </si>
  <si>
    <t>为预算
（%）</t>
  </si>
  <si>
    <t>2021年   完成数 （决算）</t>
  </si>
  <si>
    <t>比上年增减额</t>
  </si>
  <si>
    <t>增减
（+-%）</t>
  </si>
  <si>
    <t>一、税收收入</t>
  </si>
  <si>
    <t>1.增值税（37.5%）</t>
  </si>
  <si>
    <t xml:space="preserve">  改征增值税（37.5%）</t>
  </si>
  <si>
    <t>2.企业所得税（28%）</t>
  </si>
  <si>
    <t>3.所得税退税</t>
  </si>
  <si>
    <t>4.个人所得税（28%）</t>
  </si>
  <si>
    <t>5.资源税(75%)</t>
  </si>
  <si>
    <t>6.城市维护建设税</t>
  </si>
  <si>
    <t>7.房产税</t>
  </si>
  <si>
    <t>8.印花税</t>
  </si>
  <si>
    <t>9.城镇土地使用税(70%)</t>
  </si>
  <si>
    <t>10.土地增值税</t>
  </si>
  <si>
    <t>11.车船税</t>
  </si>
  <si>
    <t>12.耕地占用税</t>
  </si>
  <si>
    <t>13.契税</t>
  </si>
  <si>
    <t>14.烟叶税</t>
  </si>
  <si>
    <t>15.环境保护税</t>
  </si>
  <si>
    <t>16.其他税收收入</t>
  </si>
  <si>
    <t>二、非税收入</t>
  </si>
  <si>
    <t>1.专项收入</t>
  </si>
  <si>
    <t>2.行政性收费</t>
  </si>
  <si>
    <t>3.罚没收入</t>
  </si>
  <si>
    <t>4.国有资本经营收入</t>
  </si>
  <si>
    <t>5.捐赠收入</t>
  </si>
  <si>
    <t>6.政府性住房基金收入</t>
  </si>
  <si>
    <t>7.国有资源（资产）有偿使用收入</t>
  </si>
  <si>
    <t>8.其他非税收入</t>
  </si>
  <si>
    <t>地方一般公共预算收入</t>
  </si>
  <si>
    <t>上划省级收入</t>
  </si>
  <si>
    <t xml:space="preserve">    上划省级增值税12.5%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</si>
  <si>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</si>
  <si>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</si>
  <si>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</si>
  <si>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</si>
  <si>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 xml:space="preserve">    上划省级环境保护税(30%)</t>
  </si>
  <si>
    <t xml:space="preserve">    上划省级清欠营业税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</si>
  <si>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</si>
  <si>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</si>
  <si>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</si>
  <si>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</si>
  <si>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</si>
  <si>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t xml:space="preserve">    上划中央营业税50%</t>
  </si>
  <si>
    <t xml:space="preserve">    上划中央清欠营业税</t>
  </si>
  <si>
    <t>一般公共预算收入</t>
  </si>
  <si>
    <t>附表2</t>
  </si>
  <si>
    <t>2022年经开区一般公共预算支出完成情况表</t>
  </si>
  <si>
    <t>项     目</t>
  </si>
  <si>
    <t>2022年完成数（预计）</t>
  </si>
  <si>
    <t>2021年完成数（决算）</t>
  </si>
  <si>
    <t>增减（+-%）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</si>
  <si>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</si>
  <si>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</si>
  <si>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</si>
  <si>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</si>
  <si>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</si>
  <si>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</si>
  <si>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</si>
  <si>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</si>
  <si>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</si>
  <si>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</si>
  <si>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</si>
  <si>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</si>
  <si>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</si>
  <si>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</si>
  <si>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</si>
  <si>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</si>
  <si>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</si>
  <si>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</si>
  <si>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</si>
  <si>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</si>
  <si>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</si>
  <si>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债务还本支出</t>
  </si>
  <si>
    <t>债务付息支出</t>
  </si>
  <si>
    <t>一般公共预算支出合计</t>
  </si>
  <si>
    <t>备注：预计12月支出：绩效1500万，商品服务20万，公共服务127万，社会保障1万，环境保护19万，城乡社区168万，农林水32万，自然资源4万，应急管理4万共计355万，预计12月本级待付款：对彩虹玻璃补助8000万，，消防541万，会审公共服务230万；城乡社区150万分；上级专项：12月已付款：城乡社区支出：3500万，科学技术支出6500万，其他：科技类859万，资源勘探信息支出385万，其他涉外发展服务支出50万，其他保障性安居工程支出650万，其他粮油事务支出55万，共计11999万元，科技类其他指标文待付款1542万</t>
  </si>
  <si>
    <t>附表3</t>
  </si>
  <si>
    <t>2022年经开区一般公共预算收支平衡表</t>
  </si>
  <si>
    <t>收          入</t>
  </si>
  <si>
    <t>支            出</t>
  </si>
  <si>
    <t>项        目</t>
  </si>
  <si>
    <t>2022年完成数   (预计）</t>
  </si>
  <si>
    <t>本年地方一般公共预算收入</t>
  </si>
  <si>
    <t>本年一般公共预算支出</t>
  </si>
  <si>
    <t>上级补助收入</t>
  </si>
  <si>
    <t>上解上级支出</t>
  </si>
  <si>
    <t xml:space="preserve">  增值税和消费税税收返还收入</t>
  </si>
  <si>
    <t xml:space="preserve">  体制上解</t>
  </si>
  <si>
    <t xml:space="preserve">  所得税基数返还收入</t>
  </si>
  <si>
    <t xml:space="preserve">  专项上解</t>
  </si>
  <si>
    <t xml:space="preserve">  均衡性转移支付补助收入</t>
  </si>
  <si>
    <t xml:space="preserve">  县级基本财力保障机制奖补资金收入</t>
  </si>
  <si>
    <t xml:space="preserve">  结算补助收入</t>
  </si>
  <si>
    <t xml:space="preserve">  调整工资转移支付补助收入</t>
  </si>
  <si>
    <t xml:space="preserve">  其他一般性转移支付收入</t>
  </si>
  <si>
    <t xml:space="preserve">  专项转移支付收入</t>
  </si>
  <si>
    <t>下级上解收入</t>
  </si>
  <si>
    <t>补助下级支出</t>
  </si>
  <si>
    <t>调入资金</t>
  </si>
  <si>
    <t>调出资金</t>
  </si>
  <si>
    <t>地方政府债券收入</t>
  </si>
  <si>
    <t>上年结余</t>
  </si>
  <si>
    <t>年终结余</t>
  </si>
  <si>
    <t>收 入 合 计</t>
  </si>
  <si>
    <t>支 出 合 计</t>
  </si>
  <si>
    <t>附表4</t>
  </si>
  <si>
    <t>2023年经开区一般公共预算收入预算草案</t>
  </si>
  <si>
    <t>项      目</t>
  </si>
  <si>
    <t>2023年预算数</t>
  </si>
  <si>
    <t>比上年增减%</t>
  </si>
  <si>
    <t xml:space="preserve">  上划省级增值税(12.5%)</t>
  </si>
  <si>
    <t xml:space="preserve">  上划省级企业所得税(12%)</t>
  </si>
  <si>
    <t xml:space="preserve">  上划省级个人所得税(12%）</t>
  </si>
  <si>
    <t xml:space="preserve">  上划省级资源税（25%）</t>
  </si>
  <si>
    <t xml:space="preserve">  上划省级城镇土地使用税(30%)</t>
  </si>
  <si>
    <t xml:space="preserve">  上划省级环境保护税(30%)</t>
  </si>
  <si>
    <t xml:space="preserve">  上划省级清欠营业税</t>
  </si>
  <si>
    <t xml:space="preserve">  上划中央增值税(50%)</t>
  </si>
  <si>
    <t xml:space="preserve">  上划中央消费税</t>
  </si>
  <si>
    <t xml:space="preserve">  上划中央企业所得税(60%)</t>
  </si>
  <si>
    <t xml:space="preserve">  上划中央个人所得税(60%）</t>
  </si>
  <si>
    <t xml:space="preserve">  上划中央清欠营业税</t>
  </si>
  <si>
    <t>附表5</t>
  </si>
  <si>
    <t>2023年经开区一般公共预算支出预算草案</t>
  </si>
  <si>
    <t>2022年预
算数</t>
  </si>
  <si>
    <t>2023年预
算数</t>
  </si>
  <si>
    <t>比上年
增减额</t>
  </si>
  <si>
    <t>增减      (+-%)</t>
  </si>
  <si>
    <t>预备费</t>
  </si>
  <si>
    <r>
      <rPr>
        <sz val="10"/>
        <rFont val="宋体"/>
        <charset val="0"/>
      </rPr>
      <t>表</t>
    </r>
    <r>
      <rPr>
        <sz val="10"/>
        <rFont val="Arial"/>
        <charset val="0"/>
      </rPr>
      <t>6</t>
    </r>
  </si>
  <si>
    <t>2023年经开区一般公共预算本级支出明细表</t>
  </si>
  <si>
    <t>2021年11月月报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</si>
  <si>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</si>
  <si>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</si>
  <si>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</si>
  <si>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</si>
  <si>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</si>
  <si>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</si>
  <si>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</si>
  <si>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</si>
  <si>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</si>
  <si>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</si>
  <si>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</si>
  <si>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</si>
  <si>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</si>
  <si>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</si>
  <si>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</si>
  <si>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</si>
  <si>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</si>
  <si>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</si>
  <si>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</si>
  <si>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</si>
  <si>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</si>
  <si>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</si>
  <si>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</si>
  <si>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</si>
  <si>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</si>
  <si>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</si>
  <si>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</si>
  <si>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</si>
  <si>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</si>
  <si>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</si>
  <si>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</si>
  <si>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</si>
  <si>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</si>
  <si>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</si>
  <si>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</si>
  <si>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</si>
  <si>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</si>
  <si>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</si>
  <si>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</si>
  <si>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</si>
  <si>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</si>
  <si>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</si>
  <si>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</si>
  <si>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</si>
  <si>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</si>
  <si>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</si>
  <si>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</si>
  <si>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</si>
  <si>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</si>
  <si>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</si>
  <si>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</si>
  <si>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</si>
  <si>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</si>
  <si>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</si>
  <si>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</si>
  <si>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</si>
  <si>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</si>
  <si>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</si>
  <si>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</si>
  <si>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</si>
  <si>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</si>
  <si>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</si>
  <si>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</si>
  <si>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</si>
  <si>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</si>
  <si>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</si>
  <si>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</si>
  <si>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</si>
  <si>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</si>
  <si>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</si>
  <si>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</si>
  <si>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</si>
  <si>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</si>
  <si>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</si>
  <si>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</si>
  <si>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</si>
  <si>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</si>
  <si>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</si>
  <si>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</si>
  <si>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</si>
  <si>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</si>
  <si>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</si>
  <si>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</si>
  <si>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</si>
  <si>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</si>
  <si>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</si>
  <si>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</si>
  <si>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</si>
  <si>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</si>
  <si>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</si>
  <si>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</si>
  <si>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</si>
  <si>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</si>
  <si>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</si>
  <si>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</si>
  <si>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</si>
  <si>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</si>
  <si>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</si>
  <si>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</si>
  <si>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</si>
  <si>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</si>
  <si>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</si>
  <si>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</si>
  <si>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</si>
  <si>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</si>
  <si>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</si>
  <si>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</si>
  <si>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</si>
  <si>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</si>
  <si>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</si>
  <si>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</si>
  <si>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</si>
  <si>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</si>
  <si>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</si>
  <si>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</si>
  <si>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</si>
  <si>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</si>
  <si>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</si>
  <si>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</si>
  <si>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</si>
  <si>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</si>
  <si>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</si>
  <si>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</si>
  <si>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</si>
  <si>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</si>
  <si>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</si>
  <si>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</si>
  <si>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</si>
  <si>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</si>
  <si>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</si>
  <si>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</si>
  <si>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</si>
  <si>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</si>
  <si>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</si>
  <si>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</si>
  <si>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</si>
  <si>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</si>
  <si>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</si>
  <si>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</si>
  <si>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</si>
  <si>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</si>
  <si>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</si>
  <si>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</si>
  <si>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</si>
  <si>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</si>
  <si>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</si>
  <si>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</si>
  <si>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</si>
  <si>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</si>
  <si>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</si>
  <si>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</si>
  <si>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</si>
  <si>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</si>
  <si>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</si>
  <si>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</si>
  <si>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</si>
  <si>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</si>
  <si>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</si>
  <si>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</si>
  <si>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</si>
  <si>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</si>
  <si>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</si>
  <si>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</si>
  <si>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</si>
  <si>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</si>
  <si>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</si>
  <si>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</si>
  <si>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</si>
  <si>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</si>
  <si>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</si>
  <si>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</si>
  <si>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</si>
  <si>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</si>
  <si>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</si>
  <si>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</si>
  <si>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</si>
  <si>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</si>
  <si>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</si>
  <si>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</si>
  <si>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</si>
  <si>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</si>
  <si>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</si>
  <si>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</si>
  <si>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</si>
  <si>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</si>
  <si>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</si>
  <si>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</si>
  <si>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</si>
  <si>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</si>
  <si>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</si>
  <si>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</si>
  <si>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</si>
  <si>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</si>
  <si>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</si>
  <si>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</si>
  <si>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</si>
  <si>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</si>
  <si>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</si>
  <si>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</si>
  <si>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</si>
  <si>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</si>
  <si>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</si>
  <si>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</si>
  <si>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</si>
  <si>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</si>
  <si>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</si>
  <si>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</si>
  <si>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</si>
  <si>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</si>
  <si>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</si>
  <si>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</si>
  <si>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</si>
  <si>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</si>
  <si>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</si>
  <si>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</si>
  <si>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</si>
  <si>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</si>
  <si>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</si>
  <si>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</si>
  <si>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</si>
  <si>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</si>
  <si>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</si>
  <si>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</si>
  <si>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</si>
  <si>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</si>
  <si>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</si>
  <si>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</si>
  <si>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</si>
  <si>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</si>
  <si>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</si>
  <si>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</si>
  <si>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</si>
  <si>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</si>
  <si>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</si>
  <si>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</si>
  <si>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</si>
  <si>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</si>
  <si>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</si>
  <si>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</si>
  <si>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</si>
  <si>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</si>
  <si>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</si>
  <si>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</si>
  <si>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</si>
  <si>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</si>
  <si>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</si>
  <si>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</si>
  <si>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</si>
  <si>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</si>
  <si>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</si>
  <si>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</si>
  <si>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</si>
  <si>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</si>
  <si>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</si>
  <si>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</si>
  <si>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</si>
  <si>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</si>
  <si>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</si>
  <si>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</si>
  <si>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</si>
  <si>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</si>
  <si>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</si>
  <si>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</si>
  <si>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</si>
  <si>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</si>
  <si>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</si>
  <si>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</si>
  <si>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</si>
  <si>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</si>
  <si>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</si>
  <si>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</si>
  <si>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</si>
  <si>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</si>
  <si>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</si>
  <si>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</si>
  <si>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</si>
  <si>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</si>
  <si>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</si>
  <si>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</si>
  <si>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</si>
  <si>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</si>
  <si>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</si>
  <si>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</si>
  <si>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</si>
  <si>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</si>
  <si>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</si>
  <si>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</si>
  <si>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</si>
  <si>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</si>
  <si>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</si>
  <si>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</si>
  <si>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</si>
  <si>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</si>
  <si>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</si>
  <si>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</si>
  <si>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</si>
  <si>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</si>
  <si>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</si>
  <si>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</si>
  <si>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</si>
  <si>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</si>
  <si>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</si>
  <si>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</si>
  <si>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</si>
  <si>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</si>
  <si>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</si>
  <si>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</si>
  <si>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</si>
  <si>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</si>
  <si>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</si>
  <si>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</si>
  <si>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</si>
  <si>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</si>
  <si>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</si>
  <si>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</si>
  <si>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</si>
  <si>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</si>
  <si>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</si>
  <si>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</si>
  <si>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</si>
  <si>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</si>
  <si>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</si>
  <si>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</si>
  <si>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</si>
  <si>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</si>
  <si>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</si>
  <si>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</si>
  <si>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</si>
  <si>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</si>
  <si>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</si>
  <si>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</si>
  <si>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</si>
  <si>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</si>
  <si>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</si>
  <si>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</si>
  <si>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</si>
  <si>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</si>
  <si>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</si>
  <si>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</si>
  <si>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</si>
  <si>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</si>
  <si>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</si>
  <si>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</si>
  <si>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</si>
  <si>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</si>
  <si>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</si>
  <si>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</si>
  <si>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</si>
  <si>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</si>
  <si>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</si>
  <si>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</si>
  <si>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</si>
  <si>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</si>
  <si>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</si>
  <si>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</si>
  <si>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</si>
  <si>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</si>
  <si>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</si>
  <si>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</si>
  <si>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</si>
  <si>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</si>
  <si>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</si>
  <si>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</si>
  <si>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</si>
  <si>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</si>
  <si>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</si>
  <si>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</si>
  <si>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</si>
  <si>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</si>
  <si>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</si>
  <si>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</si>
  <si>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</si>
  <si>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</si>
  <si>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</si>
  <si>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</si>
  <si>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</si>
  <si>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</si>
  <si>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</si>
  <si>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</si>
  <si>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</si>
  <si>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</si>
  <si>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</si>
  <si>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</si>
  <si>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</si>
  <si>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</si>
  <si>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</si>
  <si>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</si>
  <si>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</si>
  <si>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</si>
  <si>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</si>
  <si>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</si>
  <si>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</si>
  <si>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</si>
  <si>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</si>
  <si>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</si>
  <si>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</si>
  <si>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</si>
  <si>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</si>
  <si>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</si>
  <si>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</si>
  <si>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</si>
  <si>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</si>
  <si>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</si>
  <si>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</si>
  <si>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</si>
  <si>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</si>
  <si>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</si>
  <si>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</si>
  <si>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</si>
  <si>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</si>
  <si>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</si>
  <si>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</si>
  <si>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</si>
  <si>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</si>
  <si>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</si>
  <si>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</si>
  <si>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</si>
  <si>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</si>
  <si>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</si>
  <si>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</si>
  <si>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</si>
  <si>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</si>
  <si>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</si>
  <si>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</si>
  <si>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</si>
  <si>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</si>
  <si>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</si>
  <si>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</si>
  <si>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</si>
  <si>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</si>
  <si>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</si>
  <si>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</si>
  <si>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</si>
  <si>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</si>
  <si>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</si>
  <si>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</si>
  <si>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</si>
  <si>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</si>
  <si>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</si>
  <si>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</si>
  <si>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</si>
  <si>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</si>
  <si>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</si>
  <si>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</si>
  <si>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</si>
  <si>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</si>
  <si>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</si>
  <si>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</si>
  <si>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</si>
  <si>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</si>
  <si>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</si>
  <si>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</si>
  <si>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</si>
  <si>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</si>
  <si>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</si>
  <si>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</si>
  <si>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</si>
  <si>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</si>
  <si>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</si>
  <si>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</si>
  <si>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</si>
  <si>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</si>
  <si>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</si>
  <si>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</si>
  <si>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</si>
  <si>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</si>
  <si>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</si>
  <si>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</si>
  <si>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</si>
  <si>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</si>
  <si>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</si>
  <si>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</si>
  <si>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</si>
  <si>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</si>
  <si>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</si>
  <si>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</si>
  <si>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</si>
  <si>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</si>
  <si>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</si>
  <si>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</si>
  <si>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</si>
  <si>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</si>
  <si>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</si>
  <si>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</si>
  <si>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</si>
  <si>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</si>
  <si>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</si>
  <si>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</si>
  <si>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</si>
  <si>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</si>
  <si>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</si>
  <si>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</si>
  <si>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</si>
  <si>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</si>
  <si>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</si>
  <si>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</si>
  <si>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</si>
  <si>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</si>
  <si>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</si>
  <si>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</si>
  <si>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</si>
  <si>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</si>
  <si>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</si>
  <si>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</si>
  <si>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</si>
  <si>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</si>
  <si>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</si>
  <si>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</si>
  <si>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</si>
  <si>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</si>
  <si>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</si>
  <si>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</si>
  <si>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</si>
  <si>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</si>
  <si>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</si>
  <si>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</si>
  <si>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</si>
  <si>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</si>
  <si>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</si>
  <si>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</si>
  <si>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</si>
  <si>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</si>
  <si>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</si>
  <si>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</si>
  <si>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</si>
  <si>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</si>
  <si>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</si>
  <si>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</si>
  <si>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</si>
  <si>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</si>
  <si>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</si>
  <si>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</si>
  <si>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</si>
  <si>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</si>
  <si>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</si>
  <si>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</si>
  <si>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</si>
  <si>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</si>
  <si>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</si>
  <si>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</si>
  <si>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</si>
  <si>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</si>
  <si>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</si>
  <si>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</si>
  <si>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</si>
  <si>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</si>
  <si>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</si>
  <si>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</si>
  <si>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</si>
  <si>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</si>
  <si>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</si>
  <si>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</si>
  <si>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</si>
  <si>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</si>
  <si>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</si>
  <si>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</si>
  <si>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</si>
  <si>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</si>
  <si>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</si>
  <si>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</si>
  <si>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</si>
  <si>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</si>
  <si>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</si>
  <si>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</si>
  <si>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</si>
  <si>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</si>
  <si>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</si>
  <si>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</si>
  <si>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</si>
  <si>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</si>
  <si>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</si>
  <si>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</si>
  <si>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</si>
  <si>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</si>
  <si>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</si>
  <si>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</si>
  <si>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</si>
  <si>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</si>
  <si>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</si>
  <si>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</si>
  <si>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</si>
  <si>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</si>
  <si>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</si>
  <si>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</si>
  <si>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</si>
  <si>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</si>
  <si>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</si>
  <si>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</si>
  <si>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</si>
  <si>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</si>
  <si>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</si>
  <si>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</si>
  <si>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</si>
  <si>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</si>
  <si>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</si>
  <si>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</si>
  <si>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</si>
  <si>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</si>
  <si>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</si>
  <si>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</si>
  <si>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</si>
  <si>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</si>
  <si>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</si>
  <si>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</si>
  <si>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</si>
  <si>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</si>
  <si>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</si>
  <si>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</si>
  <si>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</si>
  <si>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</si>
  <si>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</si>
  <si>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</si>
  <si>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</si>
  <si>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</si>
  <si>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</si>
  <si>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</si>
  <si>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</si>
  <si>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</si>
  <si>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</si>
  <si>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</si>
  <si>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</si>
  <si>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</si>
  <si>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</si>
  <si>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</si>
  <si>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</si>
  <si>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</si>
  <si>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</si>
  <si>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</si>
  <si>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</si>
  <si>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</si>
  <si>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</si>
  <si>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</si>
  <si>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</si>
  <si>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</si>
  <si>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</si>
  <si>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</si>
  <si>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</si>
  <si>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</si>
  <si>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</si>
  <si>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</si>
  <si>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</si>
  <si>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</si>
  <si>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</si>
  <si>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</si>
  <si>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</si>
  <si>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</si>
  <si>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</si>
  <si>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</si>
  <si>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</si>
  <si>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</si>
  <si>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</si>
  <si>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</si>
  <si>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</si>
  <si>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</si>
  <si>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</si>
  <si>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</si>
  <si>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</si>
  <si>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</si>
  <si>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</si>
  <si>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</si>
  <si>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</si>
  <si>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</si>
  <si>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</si>
  <si>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</si>
  <si>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</si>
  <si>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</si>
  <si>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</si>
  <si>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</si>
  <si>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</si>
  <si>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</si>
  <si>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</si>
  <si>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</si>
  <si>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</si>
  <si>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</si>
  <si>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</si>
  <si>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</si>
  <si>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</si>
  <si>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</si>
  <si>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</si>
  <si>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</si>
  <si>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</si>
  <si>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</si>
  <si>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</si>
  <si>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</si>
  <si>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</si>
  <si>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</si>
  <si>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</si>
  <si>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</si>
  <si>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</si>
  <si>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</si>
  <si>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</si>
  <si>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</si>
  <si>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</si>
  <si>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</si>
  <si>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</si>
  <si>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</si>
  <si>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</si>
  <si>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</si>
  <si>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</si>
  <si>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</si>
  <si>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</si>
  <si>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</si>
  <si>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</si>
  <si>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</si>
  <si>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</si>
  <si>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</si>
  <si>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</si>
  <si>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</si>
  <si>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</si>
  <si>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</si>
  <si>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</si>
  <si>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</si>
  <si>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</si>
  <si>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</si>
  <si>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</si>
  <si>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</si>
  <si>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</si>
  <si>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</si>
  <si>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</si>
  <si>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</si>
  <si>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</si>
  <si>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</si>
  <si>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</si>
  <si>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</si>
  <si>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</si>
  <si>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</si>
  <si>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</si>
  <si>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</si>
  <si>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</si>
  <si>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</si>
  <si>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</si>
  <si>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</si>
  <si>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</si>
  <si>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</si>
  <si>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</si>
  <si>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</si>
  <si>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</si>
  <si>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</si>
  <si>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</si>
  <si>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</si>
  <si>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</si>
  <si>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</si>
  <si>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</si>
  <si>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</si>
  <si>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</si>
  <si>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</si>
  <si>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</si>
  <si>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</si>
  <si>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</si>
  <si>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</si>
  <si>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</si>
  <si>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</si>
  <si>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</si>
  <si>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</si>
  <si>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</si>
  <si>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</si>
  <si>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</si>
  <si>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</si>
  <si>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</si>
  <si>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</si>
  <si>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</si>
  <si>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</si>
  <si>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</si>
  <si>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</si>
  <si>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</si>
  <si>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</si>
  <si>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</si>
  <si>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</si>
  <si>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</si>
  <si>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</si>
  <si>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</si>
  <si>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</si>
  <si>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</si>
  <si>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</si>
  <si>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</si>
  <si>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</si>
  <si>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</si>
  <si>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</si>
  <si>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</si>
  <si>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</si>
  <si>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</si>
  <si>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</si>
  <si>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</si>
  <si>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</si>
  <si>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</si>
  <si>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</si>
  <si>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</si>
  <si>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</si>
  <si>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</si>
  <si>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</si>
  <si>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</si>
  <si>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</si>
  <si>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</si>
  <si>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</si>
  <si>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</si>
  <si>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</si>
  <si>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</si>
  <si>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</si>
  <si>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</si>
  <si>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</si>
  <si>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</si>
  <si>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</si>
  <si>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</si>
  <si>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</si>
  <si>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</si>
  <si>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</si>
  <si>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</si>
  <si>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</si>
  <si>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</si>
  <si>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</si>
  <si>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</si>
  <si>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</si>
  <si>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</si>
  <si>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</si>
  <si>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</si>
  <si>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</si>
  <si>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</si>
  <si>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</si>
  <si>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</si>
  <si>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</si>
  <si>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</si>
  <si>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</si>
  <si>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</si>
  <si>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</si>
  <si>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</si>
  <si>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</si>
  <si>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</si>
  <si>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</si>
  <si>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</si>
  <si>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</si>
  <si>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</si>
  <si>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</si>
  <si>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</si>
  <si>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</si>
  <si>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</si>
  <si>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</si>
  <si>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</si>
  <si>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</si>
  <si>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</si>
  <si>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</si>
  <si>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</si>
  <si>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</si>
  <si>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</si>
  <si>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</si>
  <si>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</si>
  <si>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</si>
  <si>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</si>
  <si>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</si>
  <si>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</si>
  <si>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</si>
  <si>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</si>
  <si>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</si>
  <si>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</si>
  <si>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</si>
  <si>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</si>
  <si>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</si>
  <si>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</si>
  <si>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</si>
  <si>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</si>
  <si>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</si>
  <si>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</si>
  <si>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</si>
  <si>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</si>
  <si>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</si>
  <si>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</si>
  <si>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</si>
  <si>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</si>
  <si>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</si>
  <si>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</si>
  <si>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</si>
  <si>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</si>
  <si>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</si>
  <si>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</si>
  <si>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</si>
  <si>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</si>
  <si>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</si>
  <si>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</si>
  <si>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</si>
  <si>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</si>
  <si>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</si>
  <si>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</si>
  <si>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</si>
  <si>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</si>
  <si>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</si>
  <si>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</si>
  <si>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</si>
  <si>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</si>
  <si>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</si>
  <si>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</si>
  <si>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</si>
  <si>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</si>
  <si>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</si>
  <si>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</si>
  <si>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</si>
  <si>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</si>
  <si>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</si>
  <si>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</si>
  <si>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</si>
  <si>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</si>
  <si>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</si>
  <si>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</si>
  <si>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</si>
  <si>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</si>
  <si>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</si>
  <si>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</si>
  <si>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</si>
  <si>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</si>
  <si>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</si>
  <si>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</si>
  <si>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</si>
  <si>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</si>
  <si>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</si>
  <si>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</si>
  <si>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</si>
  <si>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</si>
  <si>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</si>
  <si>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</si>
  <si>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</si>
  <si>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</si>
  <si>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</si>
  <si>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</si>
  <si>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</si>
  <si>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</si>
  <si>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</si>
  <si>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</si>
  <si>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</si>
  <si>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</si>
  <si>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</si>
  <si>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</si>
  <si>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</si>
  <si>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</si>
  <si>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</si>
  <si>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</si>
  <si>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</si>
  <si>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</si>
  <si>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</si>
  <si>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</si>
  <si>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</si>
  <si>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</si>
  <si>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</si>
  <si>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</si>
  <si>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</si>
  <si>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</si>
  <si>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</si>
  <si>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</si>
  <si>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</si>
  <si>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</si>
  <si>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</si>
  <si>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</si>
  <si>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</si>
  <si>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</si>
  <si>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</si>
  <si>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</si>
  <si>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</si>
  <si>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</si>
  <si>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</si>
  <si>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</si>
  <si>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</si>
  <si>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</si>
  <si>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</si>
  <si>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</si>
  <si>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</si>
  <si>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</si>
  <si>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</si>
  <si>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</si>
  <si>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</si>
  <si>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</si>
  <si>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</si>
  <si>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</si>
  <si>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</si>
  <si>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</si>
  <si>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</si>
  <si>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</si>
  <si>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</si>
  <si>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</si>
  <si>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</si>
  <si>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</si>
  <si>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</si>
  <si>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</si>
  <si>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</si>
  <si>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</si>
  <si>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</si>
  <si>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</si>
  <si>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</si>
  <si>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</si>
  <si>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</si>
  <si>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</si>
  <si>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</si>
  <si>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</si>
  <si>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</si>
  <si>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</si>
  <si>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</si>
  <si>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</si>
  <si>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</si>
  <si>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</si>
  <si>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</si>
  <si>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</si>
  <si>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</si>
  <si>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</si>
  <si>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</si>
  <si>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</si>
  <si>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</si>
  <si>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</si>
  <si>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</si>
  <si>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</si>
  <si>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</si>
  <si>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</si>
  <si>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</si>
  <si>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</si>
  <si>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</si>
  <si>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</si>
  <si>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</si>
  <si>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</si>
  <si>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</si>
  <si>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</si>
  <si>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</si>
  <si>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</si>
  <si>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</si>
  <si>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</si>
  <si>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</si>
  <si>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</si>
  <si>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</si>
  <si>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</si>
  <si>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</si>
  <si>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</si>
  <si>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附表7</t>
  </si>
  <si>
    <t>2023年经开区一般公共预算收支平衡表</t>
  </si>
  <si>
    <t>收    入</t>
  </si>
  <si>
    <t>支    出</t>
  </si>
  <si>
    <t>项    目</t>
  </si>
  <si>
    <t>2023年预算</t>
  </si>
  <si>
    <t>　增值税和消费税税收返还收入</t>
  </si>
  <si>
    <t>　所得税基数返还收入</t>
  </si>
  <si>
    <t>地方政府债券支出</t>
  </si>
  <si>
    <t>地方政府债务收入</t>
  </si>
  <si>
    <t>表8</t>
  </si>
  <si>
    <t>2023年经开区一般公共预算本级基本支出经济分类预算表</t>
  </si>
  <si>
    <t>功能科目</t>
  </si>
  <si>
    <t>合计</t>
  </si>
  <si>
    <t>工资福利支出</t>
  </si>
  <si>
    <t>商品和服务支出</t>
  </si>
  <si>
    <t>对个人和家庭补助</t>
  </si>
  <si>
    <t>小计</t>
  </si>
  <si>
    <t>[30101]基本工资</t>
  </si>
  <si>
    <t>[30102]津贴补贴</t>
  </si>
  <si>
    <t>[30103]奖金</t>
  </si>
  <si>
    <t>[30106]伙食费补助</t>
  </si>
  <si>
    <t>[30107]绩效工资</t>
  </si>
  <si>
    <t>[30108]基本养老保险缴费</t>
  </si>
  <si>
    <t>[30109]职业年金缴费</t>
  </si>
  <si>
    <t>[30110]职工基本医疗保险缴费</t>
  </si>
  <si>
    <t>[30111]公务员医疗补助缴费</t>
  </si>
  <si>
    <t>[30112]其他社会保障缴费</t>
  </si>
  <si>
    <t>[30113]住房公积金</t>
  </si>
  <si>
    <t>[30199]其他工资福利支出</t>
  </si>
  <si>
    <t>[30201]办公费</t>
  </si>
  <si>
    <t>[30202]印刷费</t>
  </si>
  <si>
    <t>[30203]咨询费</t>
  </si>
  <si>
    <t>[30204]手续费</t>
  </si>
  <si>
    <t>[30205]水费</t>
  </si>
  <si>
    <t>[30206]电费</t>
  </si>
  <si>
    <t>[30207]邮电费</t>
  </si>
  <si>
    <t>[30208]取暖费</t>
  </si>
  <si>
    <t>[30209]物业管理费</t>
  </si>
  <si>
    <t>[30211]差旅费</t>
  </si>
  <si>
    <t>[30212]因公出国(境)费用</t>
  </si>
  <si>
    <t>[30213]维修(护)费</t>
  </si>
  <si>
    <t>[30214]租赁费</t>
  </si>
  <si>
    <t>[30215]会议费</t>
  </si>
  <si>
    <t>[30216]培训费</t>
  </si>
  <si>
    <t>[30217]公务接待费</t>
  </si>
  <si>
    <t>[30218]专用材料费</t>
  </si>
  <si>
    <t>[30224]被装购置费</t>
  </si>
  <si>
    <t>[30225]专用燃料费</t>
  </si>
  <si>
    <t>[30226]劳务费</t>
  </si>
  <si>
    <t>[30227]委托业务费</t>
  </si>
  <si>
    <t>[30228]工会经费</t>
  </si>
  <si>
    <t>[30229]福利费</t>
  </si>
  <si>
    <t>[30231]公务用车运行维护费</t>
  </si>
  <si>
    <t>[30239]其他交通费用</t>
  </si>
  <si>
    <t>[30240]税金及附加费用</t>
  </si>
  <si>
    <t>[30299]其他商品和服务支出</t>
  </si>
  <si>
    <t>[30301]离休费</t>
  </si>
  <si>
    <t>[30302]退休费</t>
  </si>
  <si>
    <t>[30304]抚恤金</t>
  </si>
  <si>
    <t>[30399]其他对个人和家庭的补助支出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</si>
  <si>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年经开区一般公共预算税收返还和转移支付分地区预算表</t>
    </r>
  </si>
  <si>
    <t>地  区</t>
  </si>
  <si>
    <r>
      <rPr>
        <sz val="10"/>
        <rFont val="Arial"/>
        <charset val="134"/>
      </rPr>
      <t>2022</t>
    </r>
    <r>
      <rPr>
        <sz val="10"/>
        <rFont val="宋体"/>
        <charset val="134"/>
      </rPr>
      <t>年预计执行数</t>
    </r>
  </si>
  <si>
    <r>
      <rPr>
        <sz val="10"/>
        <rFont val="Arial"/>
        <charset val="134"/>
      </rPr>
      <t>2023</t>
    </r>
    <r>
      <rPr>
        <sz val="10"/>
        <rFont val="宋体"/>
        <charset val="134"/>
      </rPr>
      <t>年预算</t>
    </r>
  </si>
  <si>
    <t>税收返还</t>
  </si>
  <si>
    <t>一般性转移支付</t>
  </si>
  <si>
    <t>专项转移支付</t>
  </si>
  <si>
    <t>小 计</t>
  </si>
  <si>
    <t>合  计</t>
  </si>
  <si>
    <t>表10</t>
  </si>
  <si>
    <t>2023年经开区一般公共预算专项转移支付分项目预算表</t>
  </si>
  <si>
    <t>项  目</t>
  </si>
  <si>
    <t>2022年执行数（预计数）</t>
  </si>
  <si>
    <t>2023年预算数（草案）</t>
  </si>
  <si>
    <t>专项转移支付合计</t>
  </si>
  <si>
    <t>公共安全</t>
  </si>
  <si>
    <t>文化体育与传媒支出</t>
  </si>
  <si>
    <t>社会保障和就业</t>
  </si>
  <si>
    <t>医疗卫生与计划生育支出</t>
  </si>
  <si>
    <t>资源勘探信息等支出</t>
  </si>
  <si>
    <t xml:space="preserve">  其中：外经贸发展资金
</t>
  </si>
  <si>
    <t>表11</t>
  </si>
  <si>
    <t>2023年经开区政府一般债务限额和余额情况表</t>
  </si>
  <si>
    <t>地区</t>
  </si>
  <si>
    <t>2022年</t>
  </si>
  <si>
    <t>2023年</t>
  </si>
  <si>
    <t>限额</t>
  </si>
  <si>
    <t>余额</t>
  </si>
  <si>
    <t>经开区</t>
  </si>
  <si>
    <t>表12</t>
  </si>
  <si>
    <t>2022年经开区政府性基金收支完成情况表</t>
  </si>
  <si>
    <t>收入</t>
  </si>
  <si>
    <t>完成数    (预计数）</t>
  </si>
  <si>
    <t>支出</t>
  </si>
  <si>
    <t>完成数      (预计数）</t>
  </si>
  <si>
    <t>一、政府性基金收入</t>
  </si>
  <si>
    <t>一、城乡社区支出</t>
  </si>
  <si>
    <t xml:space="preserve">  国有土地收益基金收入</t>
  </si>
  <si>
    <t xml:space="preserve">   国有土地使用权出让收入安排的支出</t>
  </si>
  <si>
    <t xml:space="preserve">  农业土地开发资金收入</t>
  </si>
  <si>
    <t xml:space="preserve">   城市基础设施配套费安排的支出</t>
  </si>
  <si>
    <t xml:space="preserve">  国有土地使用权出让收入</t>
  </si>
  <si>
    <t xml:space="preserve">   污水处理费安排的支出</t>
  </si>
  <si>
    <t xml:space="preserve">  城市基础设施配套费收入</t>
  </si>
  <si>
    <t xml:space="preserve">   国有土地收益基金安排的支出</t>
  </si>
  <si>
    <t xml:space="preserve">  污水处理费收入</t>
  </si>
  <si>
    <t>二、债务付息支出</t>
  </si>
  <si>
    <t xml:space="preserve">  其他政府性基金收入</t>
  </si>
  <si>
    <t>三、其他支出</t>
  </si>
  <si>
    <t>收入小计</t>
  </si>
  <si>
    <t>支出小计</t>
  </si>
  <si>
    <t>政府性基金转移支付收入</t>
  </si>
  <si>
    <t>转移性支出</t>
  </si>
  <si>
    <t xml:space="preserve">  科学技术</t>
  </si>
  <si>
    <t xml:space="preserve">  政府性基金转移支付</t>
  </si>
  <si>
    <t xml:space="preserve">  城乡社区</t>
  </si>
  <si>
    <t xml:space="preserve">  上解支出</t>
  </si>
  <si>
    <t xml:space="preserve">  其他收入</t>
  </si>
  <si>
    <t xml:space="preserve">  调出资金</t>
  </si>
  <si>
    <t>上解收入</t>
  </si>
  <si>
    <t>抗疫特别国债支出</t>
  </si>
  <si>
    <t>上年结余收入</t>
  </si>
  <si>
    <t>本年基金收入合计</t>
  </si>
  <si>
    <t>本年基金支出合计</t>
  </si>
  <si>
    <t>表13</t>
  </si>
  <si>
    <t>2023年经开区政府性基金收支预算草案</t>
  </si>
  <si>
    <t>预算数</t>
  </si>
  <si>
    <t>三、其他政府性基金支出</t>
  </si>
  <si>
    <t>表14</t>
  </si>
  <si>
    <t>2023年经开区政府性基金预算专项转移支付分地区表</t>
  </si>
  <si>
    <t>表15</t>
  </si>
  <si>
    <r>
      <rPr>
        <b/>
        <sz val="16"/>
        <rFont val="Arial"/>
        <charset val="134"/>
      </rPr>
      <t>2022</t>
    </r>
    <r>
      <rPr>
        <b/>
        <sz val="16"/>
        <rFont val="宋体"/>
        <charset val="134"/>
      </rPr>
      <t>年经开区政府性基金专项转移支付分项目预算表</t>
    </r>
  </si>
  <si>
    <t xml:space="preserve">  国家电影事业发展专项资金安排的支出</t>
  </si>
  <si>
    <t xml:space="preserve">    资助国产影片放映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</si>
  <si>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</si>
  <si>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</si>
  <si>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</si>
  <si>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</si>
  <si>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小型水库移民后期扶持基金支出</t>
  </si>
  <si>
    <t xml:space="preserve">  国有土地使用权出让收入安排的支出</t>
  </si>
  <si>
    <t xml:space="preserve">    征地和拆迁补偿支出</t>
  </si>
  <si>
    <t xml:space="preserve">    土地出让业务支出</t>
  </si>
  <si>
    <t xml:space="preserve">    其他国有土地使用权出让收入安排的支出</t>
  </si>
  <si>
    <t xml:space="preserve">   彩票公益金安排的支出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</si>
  <si>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</si>
  <si>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</si>
  <si>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</si>
  <si>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</si>
  <si>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 xml:space="preserve">     用于城乡医疗救助的彩票公益金支出</t>
  </si>
  <si>
    <t>表16</t>
  </si>
  <si>
    <t>2023年经开区政府专项债务限额和余额情况表</t>
  </si>
  <si>
    <t xml:space="preserve">                  表17</t>
  </si>
  <si>
    <t>2022年经开区国有资本经营预算收支情况表</t>
  </si>
  <si>
    <t>2021年完成数（预计数）</t>
  </si>
  <si>
    <t>一、本年收入</t>
  </si>
  <si>
    <t>一、本年支出</t>
  </si>
  <si>
    <t xml:space="preserve">  利润收入</t>
  </si>
  <si>
    <t xml:space="preserve">  解决历史遗留问题及改革成本支出</t>
  </si>
  <si>
    <t xml:space="preserve">  股利、股息收入</t>
  </si>
  <si>
    <t xml:space="preserve">  国有企业资本金注入</t>
  </si>
  <si>
    <t xml:space="preserve">  产权转让收入</t>
  </si>
  <si>
    <t xml:space="preserve">  国有企业政策性补贴</t>
  </si>
  <si>
    <t xml:space="preserve">  清算收入</t>
  </si>
  <si>
    <t xml:space="preserve">  金融国有资本经营预算支出</t>
  </si>
  <si>
    <t xml:space="preserve">  其他国有资本经营预算收入</t>
  </si>
  <si>
    <t xml:space="preserve">  其他国有资本经营预算支出</t>
  </si>
  <si>
    <t>二、上级补助收入</t>
  </si>
  <si>
    <t>二、补助下级支出</t>
  </si>
  <si>
    <t>三、上年结转</t>
  </si>
  <si>
    <t>三、调出资金</t>
  </si>
  <si>
    <t>四、结转下年</t>
  </si>
  <si>
    <t xml:space="preserve">                  表18</t>
  </si>
  <si>
    <t>2023年经开区国有资本经营收支预算草案</t>
  </si>
  <si>
    <t xml:space="preserve">                  表19</t>
  </si>
  <si>
    <t>2023年经开区国有资本经营预算转移支付分地区表</t>
  </si>
  <si>
    <t xml:space="preserve">                  表20</t>
  </si>
  <si>
    <t>2023年经开区国有资本经营预算转移支付分项目表</t>
  </si>
  <si>
    <t>项目</t>
  </si>
  <si>
    <t>国有资本经营预算支出</t>
  </si>
  <si>
    <t>表21</t>
  </si>
  <si>
    <t>2023年经开区社会保险基金收入预算表</t>
  </si>
  <si>
    <t xml:space="preserve">    机关养老保险基金</t>
  </si>
  <si>
    <t xml:space="preserve">       保险费收入</t>
  </si>
  <si>
    <t xml:space="preserve">       利息收入</t>
  </si>
  <si>
    <t xml:space="preserve">       财政补贴收入</t>
  </si>
  <si>
    <t xml:space="preserve">       转移收入</t>
  </si>
  <si>
    <t xml:space="preserve">    失业保险基金</t>
  </si>
  <si>
    <t xml:space="preserve">       上级补助收入</t>
  </si>
  <si>
    <t xml:space="preserve">       下级上解收入</t>
  </si>
  <si>
    <t xml:space="preserve">    城镇职工医疗保险、生育保险基金</t>
  </si>
  <si>
    <t xml:space="preserve">       其他收入</t>
  </si>
  <si>
    <t xml:space="preserve">    工伤保险基金</t>
  </si>
  <si>
    <t xml:space="preserve">    被征地农民保障资金</t>
  </si>
  <si>
    <t>二、上年结余</t>
  </si>
  <si>
    <t>社会保险基金收入合计</t>
  </si>
  <si>
    <t>表22</t>
  </si>
  <si>
    <t>2023年经开区社会保险基金支出预算表</t>
  </si>
  <si>
    <t xml:space="preserve">   机关养老保险基金</t>
  </si>
  <si>
    <t xml:space="preserve">       基本养老金支出</t>
  </si>
  <si>
    <t xml:space="preserve">       其他支出</t>
  </si>
  <si>
    <t xml:space="preserve">       转移支出</t>
  </si>
  <si>
    <t xml:space="preserve">   失业保险基金</t>
  </si>
  <si>
    <t xml:space="preserve">       上解上级支出</t>
  </si>
  <si>
    <t xml:space="preserve">   工伤保险基金收入</t>
  </si>
  <si>
    <t xml:space="preserve">   被征地农民保障资金收入</t>
  </si>
  <si>
    <t xml:space="preserve">       基本待遇支出</t>
  </si>
  <si>
    <t>二、累计结余</t>
  </si>
  <si>
    <t>社会保险基金支出合计</t>
  </si>
  <si>
    <t>表23</t>
  </si>
  <si>
    <t>2023年经开区汇总"三公"经费预算表</t>
  </si>
  <si>
    <t>因公出国(境)费</t>
  </si>
  <si>
    <t>公务用车购置及运行费</t>
  </si>
  <si>
    <t>公务接待费</t>
  </si>
  <si>
    <t>公务用车购置费</t>
  </si>
  <si>
    <t>公务用车运行费</t>
  </si>
  <si>
    <t>表24</t>
  </si>
  <si>
    <t>2023年经开区一般性支出预算</t>
  </si>
  <si>
    <t>单位名称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</si>
  <si>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</si>
  <si>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</si>
  <si>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</si>
  <si>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</si>
  <si>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</si>
  <si>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</si>
  <si>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</si>
  <si>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</si>
  <si>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</si>
  <si>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</si>
  <si>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</si>
  <si>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</si>
  <si>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</si>
  <si>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</si>
  <si>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</si>
  <si>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</si>
  <si>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</si>
  <si>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</si>
  <si>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</si>
  <si>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</si>
  <si>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</si>
  <si>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</si>
  <si>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</si>
  <si>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</si>
  <si>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表25</t>
  </si>
  <si>
    <t>2023年经开区重点项目产业发展专项资金支出方向绩效目标表</t>
  </si>
  <si>
    <t>支出方向</t>
  </si>
  <si>
    <t>经开区产业发展专项</t>
  </si>
  <si>
    <t>所属专项</t>
  </si>
  <si>
    <t>产业发展专项</t>
  </si>
  <si>
    <t>主管部门</t>
  </si>
  <si>
    <t>专项资金实施期</t>
  </si>
  <si>
    <t>支出方向总金额</t>
  </si>
  <si>
    <t>其中本级安排预算</t>
  </si>
  <si>
    <t>本年度
绩效目标</t>
  </si>
  <si>
    <t>支持特色产业链延链补链强链，支持骨干企业做大做强，支持重点产业公共品牌 提质升级，提升产业发展对经济增长和居民收入增长的贡献率。</t>
  </si>
  <si>
    <t>本年度绩效指标</t>
  </si>
  <si>
    <t>一级指标</t>
  </si>
  <si>
    <t>二级指标</t>
  </si>
  <si>
    <t>三级指标</t>
  </si>
  <si>
    <t>指标值及单位</t>
  </si>
  <si>
    <t>产出指标</t>
  </si>
  <si>
    <t>数量指标</t>
  </si>
  <si>
    <t>扶持项目个数</t>
  </si>
  <si>
    <t>100 个-300 个</t>
  </si>
  <si>
    <t>扶持优势产业链个数</t>
  </si>
  <si>
    <t>3 个-5 个</t>
  </si>
  <si>
    <t>质量指标</t>
  </si>
  <si>
    <t>项目年度投资计划完成率</t>
  </si>
  <si>
    <t>项目验收合格率</t>
  </si>
  <si>
    <t>时效指标</t>
  </si>
  <si>
    <t>专项资金下拨时间</t>
  </si>
  <si>
    <t>达到拨付条件后 30 日内下拨</t>
  </si>
  <si>
    <t>项目按时开工率</t>
  </si>
  <si>
    <t>单个项目奖补资金</t>
  </si>
  <si>
    <t>按协议奖补</t>
  </si>
  <si>
    <t>效益指标</t>
  </si>
  <si>
    <t>经济效益指标</t>
  </si>
  <si>
    <t>拉动地区固定资产投资</t>
  </si>
  <si>
    <t>≥30 亿元</t>
  </si>
  <si>
    <t>社会效益指标</t>
  </si>
  <si>
    <t>带动群众就业人数</t>
  </si>
  <si>
    <t>≥3000 人</t>
  </si>
  <si>
    <t>增加利益联结脱贫群众收入</t>
  </si>
  <si>
    <t>≥3000 元</t>
  </si>
  <si>
    <t>生态效益指标</t>
  </si>
  <si>
    <t>带动绿色种植面积</t>
  </si>
  <si>
    <t>≥10 万亩</t>
  </si>
  <si>
    <t>可持续影响指标</t>
  </si>
  <si>
    <t>优势产业竞争力</t>
  </si>
  <si>
    <t>支持领域优势产业产值占 全省比重持续提升</t>
  </si>
  <si>
    <t>社会公众或 服务对象 满意度指标</t>
  </si>
  <si>
    <t>企业或受益群众满意度</t>
  </si>
  <si>
    <t>95%以上</t>
  </si>
  <si>
    <r>
      <rPr>
        <sz val="10"/>
        <rFont val="宋体"/>
        <charset val="0"/>
      </rPr>
      <t>表</t>
    </r>
    <r>
      <rPr>
        <sz val="10"/>
        <rFont val="Times New Roman"/>
        <charset val="0"/>
      </rPr>
      <t>13</t>
    </r>
  </si>
  <si>
    <r>
      <rPr>
        <b/>
        <sz val="18"/>
        <rFont val="Times New Roman"/>
        <charset val="0"/>
      </rPr>
      <t>2023</t>
    </r>
    <r>
      <rPr>
        <b/>
        <sz val="18"/>
        <rFont val="宋体"/>
        <charset val="0"/>
      </rPr>
      <t>年经开区国有资本经营预算转移支付预算表</t>
    </r>
  </si>
  <si>
    <r>
      <rPr>
        <sz val="10"/>
        <rFont val="宋体"/>
        <charset val="134"/>
      </rPr>
      <t>收</t>
    </r>
    <r>
      <rPr>
        <sz val="10"/>
        <rFont val="Times New Roman"/>
        <charset val="0"/>
      </rPr>
      <t xml:space="preserve">     </t>
    </r>
    <r>
      <rPr>
        <sz val="10"/>
        <rFont val="宋体"/>
        <charset val="134"/>
      </rPr>
      <t>入</t>
    </r>
  </si>
  <si>
    <r>
      <rPr>
        <sz val="10"/>
        <rFont val="Times New Roman"/>
        <charset val="0"/>
      </rPr>
      <t>2023</t>
    </r>
    <r>
      <rPr>
        <sz val="10"/>
        <rFont val="宋体"/>
        <charset val="0"/>
      </rPr>
      <t>年
预算数</t>
    </r>
  </si>
  <si>
    <r>
      <rPr>
        <sz val="10"/>
        <rFont val="宋体"/>
        <charset val="134"/>
      </rPr>
      <t>支</t>
    </r>
    <r>
      <rPr>
        <sz val="10"/>
        <rFont val="Times New Roman"/>
        <charset val="0"/>
      </rPr>
      <t xml:space="preserve">     </t>
    </r>
    <r>
      <rPr>
        <sz val="10"/>
        <rFont val="宋体"/>
        <charset val="134"/>
      </rPr>
      <t>出</t>
    </r>
  </si>
  <si>
    <t xml:space="preserve"> 本年收入合计</t>
  </si>
  <si>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本年支出合计</t>
    </r>
  </si>
  <si>
    <t>补助区县支出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</si>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</sst>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#,##0_ "/>
    <numFmt numFmtId="180" formatCode="0.00_);[Red]\(0.00\)"/>
    <numFmt numFmtId="181" formatCode="#,##0_);[Red]\(#,##0\)"/>
    <numFmt numFmtId="182" formatCode="#,##0.0000"/>
    <numFmt numFmtId="183" formatCode="_ * #,##0_ ;_ * \-#,##0_ ;_ * &quot;-&quot;??_ ;_ @_ "/>
    <numFmt numFmtId="184" formatCode="_ * #,##0.00_ ;_ * \-#,##0.00_ ;_ * &quot;-&quot;??.00_ ;_ @_ "/>
  </numFmts>
  <fonts count="70">
    <font>
      <sz val="11"/>
      <color theme="1"/>
      <name val="宋体"/>
      <charset val="134"/>
      <scheme val="minor"/>
    </font>
    <font>
      <sz val="10"/>
      <name val="Times New Roman"/>
      <charset val="0"/>
    </font>
    <font>
      <sz val="11"/>
      <name val="Times New Roman"/>
      <charset val="0"/>
    </font>
    <font>
      <sz val="10"/>
      <name val="宋体"/>
      <charset val="0"/>
    </font>
    <font>
      <b/>
      <sz val="18"/>
      <name val="Times New Roman"/>
      <charset val="0"/>
    </font>
    <font>
      <sz val="10"/>
      <name val="宋体"/>
      <charset val="134"/>
    </font>
    <font>
      <sz val="10"/>
      <color indexed="8"/>
      <name val="Times New Roman"/>
      <charset val="0"/>
    </font>
    <font>
      <b/>
      <sz val="10"/>
      <name val="Times New Roman"/>
      <charset val="0"/>
    </font>
    <font>
      <b/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3"/>
      <color indexed="8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name val="仿宋_GB2312"/>
      <charset val="134"/>
    </font>
    <font>
      <b/>
      <sz val="12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SimSun"/>
      <charset val="134"/>
    </font>
    <font>
      <b/>
      <sz val="16"/>
      <name val="Arial"/>
      <charset val="134"/>
    </font>
    <font>
      <sz val="12"/>
      <name val="Arial"/>
      <charset val="134"/>
    </font>
    <font>
      <b/>
      <sz val="11"/>
      <name val="宋体"/>
      <charset val="134"/>
    </font>
    <font>
      <b/>
      <sz val="16"/>
      <name val="华文宋体"/>
      <charset val="134"/>
    </font>
    <font>
      <sz val="10"/>
      <name val="Arial"/>
      <charset val="134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b/>
      <sz val="14"/>
      <name val="宋体"/>
      <charset val="134"/>
    </font>
    <font>
      <b/>
      <sz val="14"/>
      <name val="Arial"/>
      <charset val="134"/>
    </font>
    <font>
      <b/>
      <sz val="12"/>
      <color indexed="8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0"/>
      <name val="Arial"/>
      <charset val="0"/>
    </font>
    <font>
      <sz val="12"/>
      <color indexed="8"/>
      <name val="楷体_GB2312"/>
      <charset val="134"/>
    </font>
    <font>
      <sz val="12"/>
      <name val="楷体_GB2312"/>
      <charset val="134"/>
    </font>
    <font>
      <sz val="11"/>
      <color indexed="8"/>
      <name val="宋体"/>
      <charset val="134"/>
      <scheme val="minor"/>
    </font>
    <font>
      <sz val="11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0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0" borderId="18" applyNumberFormat="0" applyFont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8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51" fillId="12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0" fillId="14" borderId="21" applyNumberFormat="0" applyAlignment="0" applyProtection="0">
      <alignment vertical="center"/>
    </xf>
    <xf numFmtId="0" fontId="61" fillId="14" borderId="17" applyNumberFormat="0" applyAlignment="0" applyProtection="0">
      <alignment vertical="center"/>
    </xf>
    <xf numFmtId="0" fontId="62" fillId="15" borderId="22" applyNumberFormat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9" fillId="0" borderId="0"/>
    <xf numFmtId="0" fontId="33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9" fillId="0" borderId="0">
      <alignment vertical="center"/>
    </xf>
    <xf numFmtId="0" fontId="13" fillId="0" borderId="0"/>
    <xf numFmtId="0" fontId="11" fillId="0" borderId="0">
      <alignment vertical="center"/>
    </xf>
  </cellStyleXfs>
  <cellXfs count="287">
    <xf numFmtId="0" fontId="0" fillId="0" borderId="0" xfId="0">
      <alignment vertical="center"/>
    </xf>
    <xf numFmtId="0" fontId="1" fillId="0" borderId="0" xfId="56" applyFont="1" applyFill="1" applyAlignment="1">
      <alignment vertical="center"/>
    </xf>
    <xf numFmtId="0" fontId="1" fillId="0" borderId="0" xfId="56" applyFont="1" applyFill="1" applyAlignment="1" applyProtection="1">
      <alignment vertical="center"/>
      <protection locked="0"/>
    </xf>
    <xf numFmtId="0" fontId="1" fillId="0" borderId="0" xfId="56" applyFont="1" applyFill="1" applyAlignment="1">
      <alignment vertical="center" wrapText="1"/>
    </xf>
    <xf numFmtId="177" fontId="1" fillId="0" borderId="0" xfId="56" applyNumberFormat="1" applyFont="1" applyFill="1" applyAlignment="1">
      <alignment horizontal="center" vertical="center" wrapText="1"/>
    </xf>
    <xf numFmtId="177" fontId="1" fillId="2" borderId="0" xfId="56" applyNumberFormat="1" applyFont="1" applyFill="1" applyAlignment="1">
      <alignment horizontal="center" vertical="center" wrapText="1"/>
    </xf>
    <xf numFmtId="177" fontId="1" fillId="2" borderId="0" xfId="56" applyNumberFormat="1" applyFont="1" applyFill="1" applyAlignment="1">
      <alignment horizontal="center" vertical="center"/>
    </xf>
    <xf numFmtId="0" fontId="2" fillId="0" borderId="0" xfId="56" applyFont="1" applyFill="1" applyAlignment="1">
      <alignment vertical="center" wrapText="1"/>
    </xf>
    <xf numFmtId="177" fontId="3" fillId="2" borderId="0" xfId="56" applyNumberFormat="1" applyFont="1" applyFill="1" applyAlignment="1">
      <alignment horizontal="center" vertical="center"/>
    </xf>
    <xf numFmtId="0" fontId="4" fillId="0" borderId="0" xfId="56" applyFont="1" applyFill="1" applyAlignment="1" applyProtection="1">
      <alignment horizontal="center" vertical="center"/>
      <protection locked="0"/>
    </xf>
    <xf numFmtId="177" fontId="5" fillId="0" borderId="1" xfId="56" applyNumberFormat="1" applyFont="1" applyFill="1" applyBorder="1" applyAlignment="1">
      <alignment horizontal="right" vertical="center"/>
    </xf>
    <xf numFmtId="177" fontId="1" fillId="0" borderId="1" xfId="56" applyNumberFormat="1" applyFont="1" applyFill="1" applyBorder="1" applyAlignment="1">
      <alignment horizontal="right" vertical="center"/>
    </xf>
    <xf numFmtId="0" fontId="1" fillId="0" borderId="2" xfId="56" applyFont="1" applyFill="1" applyBorder="1" applyAlignment="1">
      <alignment horizontal="center" vertical="center" wrapText="1"/>
    </xf>
    <xf numFmtId="177" fontId="1" fillId="0" borderId="2" xfId="56" applyNumberFormat="1" applyFont="1" applyFill="1" applyBorder="1" applyAlignment="1">
      <alignment horizontal="center" vertical="center" wrapText="1"/>
    </xf>
    <xf numFmtId="0" fontId="1" fillId="2" borderId="3" xfId="61" applyFont="1" applyFill="1" applyBorder="1" applyAlignment="1">
      <alignment horizontal="center" vertical="center" wrapText="1"/>
    </xf>
    <xf numFmtId="0" fontId="1" fillId="0" borderId="4" xfId="56" applyFont="1" applyFill="1" applyBorder="1" applyAlignment="1">
      <alignment horizontal="center" vertical="center" wrapText="1"/>
    </xf>
    <xf numFmtId="177" fontId="1" fillId="0" borderId="4" xfId="56" applyNumberFormat="1" applyFont="1" applyFill="1" applyBorder="1" applyAlignment="1">
      <alignment horizontal="center" vertical="center" wrapText="1"/>
    </xf>
    <xf numFmtId="0" fontId="1" fillId="0" borderId="3" xfId="56" applyFont="1" applyFill="1" applyBorder="1" applyAlignment="1">
      <alignment vertical="center" wrapText="1"/>
    </xf>
    <xf numFmtId="176" fontId="6" fillId="0" borderId="3" xfId="5" applyNumberFormat="1" applyFont="1" applyBorder="1" applyAlignment="1">
      <alignment horizontal="center" vertical="center" wrapText="1"/>
    </xf>
    <xf numFmtId="1" fontId="1" fillId="2" borderId="3" xfId="61" applyNumberFormat="1" applyFont="1" applyFill="1" applyBorder="1" applyAlignment="1">
      <alignment vertical="center" wrapText="1"/>
    </xf>
    <xf numFmtId="176" fontId="6" fillId="2" borderId="3" xfId="5" applyNumberFormat="1" applyFont="1" applyFill="1" applyBorder="1" applyAlignment="1">
      <alignment horizontal="center" vertical="center"/>
    </xf>
    <xf numFmtId="0" fontId="3" fillId="0" borderId="3" xfId="56" applyFont="1" applyFill="1" applyBorder="1" applyAlignment="1">
      <alignment vertical="center" wrapText="1"/>
    </xf>
    <xf numFmtId="0" fontId="3" fillId="0" borderId="3" xfId="56" applyFont="1" applyFill="1" applyBorder="1" applyAlignment="1" applyProtection="1">
      <alignment horizontal="left" vertical="center" wrapText="1"/>
      <protection locked="0"/>
    </xf>
    <xf numFmtId="176" fontId="6" fillId="0" borderId="3" xfId="5" applyNumberFormat="1" applyFont="1" applyBorder="1" applyAlignment="1">
      <alignment horizontal="center" vertical="center"/>
    </xf>
    <xf numFmtId="176" fontId="1" fillId="0" borderId="3" xfId="56" applyNumberFormat="1" applyFont="1" applyFill="1" applyBorder="1" applyAlignment="1">
      <alignment horizontal="center" vertical="center" wrapText="1"/>
    </xf>
    <xf numFmtId="0" fontId="5" fillId="0" borderId="3" xfId="56" applyFont="1" applyFill="1" applyBorder="1" applyAlignment="1" applyProtection="1">
      <alignment horizontal="left" vertical="center" wrapText="1"/>
      <protection locked="0"/>
    </xf>
    <xf numFmtId="0" fontId="7" fillId="0" borderId="3" xfId="56" applyFont="1" applyFill="1" applyBorder="1" applyAlignment="1">
      <alignment horizontal="center" vertical="center" wrapText="1"/>
    </xf>
    <xf numFmtId="176" fontId="7" fillId="0" borderId="3" xfId="56" applyNumberFormat="1" applyFont="1" applyFill="1" applyBorder="1" applyAlignment="1">
      <alignment horizontal="center" vertical="center" wrapText="1"/>
    </xf>
    <xf numFmtId="177" fontId="8" fillId="2" borderId="3" xfId="56" applyNumberFormat="1" applyFont="1" applyFill="1" applyBorder="1" applyAlignment="1">
      <alignment horizontal="center" vertical="center" wrapText="1"/>
    </xf>
    <xf numFmtId="176" fontId="7" fillId="2" borderId="3" xfId="56" applyNumberFormat="1" applyFont="1" applyFill="1" applyBorder="1" applyAlignment="1">
      <alignment horizontal="center" vertical="center"/>
    </xf>
    <xf numFmtId="0" fontId="1" fillId="0" borderId="0" xfId="56" applyFont="1" applyFill="1" applyAlignment="1" applyProtection="1">
      <alignment vertical="center" wrapText="1"/>
      <protection locked="0"/>
    </xf>
    <xf numFmtId="177" fontId="1" fillId="0" borderId="0" xfId="56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5" fillId="0" borderId="0" xfId="0" applyFont="1" applyFill="1" applyBorder="1" applyAlignment="1"/>
    <xf numFmtId="0" fontId="11" fillId="0" borderId="0" xfId="59" applyFont="1" applyFill="1" applyBorder="1" applyAlignment="1">
      <alignment vertical="center"/>
    </xf>
    <xf numFmtId="0" fontId="5" fillId="0" borderId="0" xfId="59" applyFont="1" applyFill="1" applyBorder="1" applyAlignment="1">
      <alignment vertical="center"/>
    </xf>
    <xf numFmtId="0" fontId="12" fillId="0" borderId="0" xfId="62" applyFont="1" applyBorder="1" applyAlignment="1">
      <alignment horizontal="center" vertical="center"/>
    </xf>
    <xf numFmtId="0" fontId="13" fillId="0" borderId="0" xfId="62" applyFont="1" applyBorder="1" applyAlignment="1">
      <alignment horizontal="center" vertical="center"/>
    </xf>
    <xf numFmtId="0" fontId="14" fillId="0" borderId="3" xfId="62" applyFont="1" applyFill="1" applyBorder="1" applyAlignment="1">
      <alignment horizontal="center" vertical="center" wrapText="1" shrinkToFit="1"/>
    </xf>
    <xf numFmtId="0" fontId="15" fillId="0" borderId="3" xfId="62" applyFont="1" applyFill="1" applyBorder="1" applyAlignment="1">
      <alignment horizontal="center" vertical="center" wrapText="1" shrinkToFit="1"/>
    </xf>
    <xf numFmtId="49" fontId="16" fillId="0" borderId="3" xfId="62" applyNumberFormat="1" applyFont="1" applyFill="1" applyBorder="1" applyAlignment="1">
      <alignment horizontal="center" vertical="center" wrapText="1" shrinkToFit="1"/>
    </xf>
    <xf numFmtId="4" fontId="15" fillId="0" borderId="3" xfId="62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Alignment="1"/>
    <xf numFmtId="0" fontId="5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8" fillId="0" borderId="0" xfId="55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0" xfId="55" applyFont="1" applyFill="1" applyBorder="1" applyAlignment="1">
      <alignment horizontal="center" vertical="center"/>
    </xf>
    <xf numFmtId="0" fontId="11" fillId="0" borderId="0" xfId="55" applyFont="1" applyFill="1" applyBorder="1" applyAlignment="1">
      <alignment horizontal="right" vertical="center"/>
    </xf>
    <xf numFmtId="0" fontId="19" fillId="0" borderId="3" xfId="55" applyFont="1" applyFill="1" applyBorder="1" applyAlignment="1">
      <alignment horizontal="center" vertical="center"/>
    </xf>
    <xf numFmtId="0" fontId="9" fillId="0" borderId="3" xfId="55" applyFill="1" applyBorder="1" applyAlignment="1">
      <alignment vertical="center"/>
    </xf>
    <xf numFmtId="0" fontId="19" fillId="0" borderId="3" xfId="55" applyFont="1" applyFill="1" applyBorder="1" applyAlignment="1">
      <alignment vertical="center"/>
    </xf>
    <xf numFmtId="0" fontId="9" fillId="0" borderId="0" xfId="55" applyFill="1" applyBorder="1" applyAlignment="1">
      <alignment horizontal="center" vertical="center"/>
    </xf>
    <xf numFmtId="0" fontId="9" fillId="0" borderId="0" xfId="55" applyFill="1" applyAlignment="1">
      <alignment vertical="center" wrapText="1"/>
    </xf>
    <xf numFmtId="0" fontId="9" fillId="0" borderId="0" xfId="55" applyFill="1" applyAlignment="1">
      <alignment horizontal="center" vertical="center" wrapText="1"/>
    </xf>
    <xf numFmtId="0" fontId="18" fillId="0" borderId="0" xfId="55" applyFont="1" applyFill="1" applyAlignment="1">
      <alignment horizontal="center" vertical="center" wrapText="1"/>
    </xf>
    <xf numFmtId="0" fontId="20" fillId="0" borderId="0" xfId="55" applyNumberFormat="1" applyFont="1" applyFill="1" applyAlignment="1" applyProtection="1">
      <alignment horizontal="center" vertical="center" wrapText="1"/>
    </xf>
    <xf numFmtId="0" fontId="18" fillId="0" borderId="0" xfId="55" applyNumberFormat="1" applyFont="1" applyFill="1" applyBorder="1" applyAlignment="1" applyProtection="1">
      <alignment horizontal="center" vertical="center" wrapText="1"/>
    </xf>
    <xf numFmtId="177" fontId="21" fillId="0" borderId="3" xfId="55" applyNumberFormat="1" applyFont="1" applyFill="1" applyBorder="1" applyAlignment="1" applyProtection="1">
      <alignment horizontal="center" vertical="center" wrapText="1"/>
    </xf>
    <xf numFmtId="176" fontId="22" fillId="0" borderId="3" xfId="55" applyNumberFormat="1" applyFont="1" applyFill="1" applyBorder="1" applyAlignment="1" applyProtection="1">
      <alignment horizontal="center" vertical="center" wrapText="1"/>
    </xf>
    <xf numFmtId="177" fontId="22" fillId="0" borderId="3" xfId="55" applyNumberFormat="1" applyFont="1" applyFill="1" applyBorder="1" applyAlignment="1" applyProtection="1">
      <alignment vertical="center" wrapText="1"/>
    </xf>
    <xf numFmtId="178" fontId="22" fillId="0" borderId="3" xfId="55" applyNumberFormat="1" applyFont="1" applyFill="1" applyBorder="1" applyAlignment="1" applyProtection="1">
      <alignment horizontal="center" vertical="center" wrapText="1"/>
    </xf>
    <xf numFmtId="177" fontId="21" fillId="0" borderId="3" xfId="55" applyNumberFormat="1" applyFont="1" applyFill="1" applyBorder="1" applyAlignment="1" applyProtection="1">
      <alignment vertical="center" wrapText="1"/>
    </xf>
    <xf numFmtId="178" fontId="21" fillId="0" borderId="3" xfId="55" applyNumberFormat="1" applyFont="1" applyFill="1" applyBorder="1" applyAlignment="1" applyProtection="1">
      <alignment horizontal="center" vertical="center" wrapText="1"/>
    </xf>
    <xf numFmtId="0" fontId="18" fillId="0" borderId="0" xfId="55" applyFont="1" applyFill="1" applyAlignment="1">
      <alignment vertical="center" wrapText="1"/>
    </xf>
    <xf numFmtId="0" fontId="9" fillId="0" borderId="8" xfId="55" applyFill="1" applyBorder="1" applyAlignment="1">
      <alignment horizontal="center" vertical="center" wrapText="1"/>
    </xf>
    <xf numFmtId="0" fontId="9" fillId="0" borderId="9" xfId="55" applyFill="1" applyBorder="1" applyAlignment="1">
      <alignment horizontal="center" vertical="center" wrapText="1"/>
    </xf>
    <xf numFmtId="0" fontId="21" fillId="0" borderId="3" xfId="55" applyNumberFormat="1" applyFont="1" applyFill="1" applyBorder="1" applyAlignment="1" applyProtection="1">
      <alignment horizontal="center" vertical="center" wrapText="1"/>
    </xf>
    <xf numFmtId="0" fontId="22" fillId="0" borderId="3" xfId="55" applyNumberFormat="1" applyFont="1" applyFill="1" applyBorder="1" applyAlignment="1" applyProtection="1">
      <alignment vertical="center" wrapText="1"/>
    </xf>
    <xf numFmtId="178" fontId="23" fillId="0" borderId="3" xfId="55" applyNumberFormat="1" applyFont="1" applyFill="1" applyBorder="1" applyAlignment="1" applyProtection="1">
      <alignment horizontal="center" vertical="center" wrapText="1"/>
    </xf>
    <xf numFmtId="0" fontId="22" fillId="0" borderId="3" xfId="55" applyNumberFormat="1" applyFont="1" applyFill="1" applyBorder="1" applyAlignment="1" applyProtection="1">
      <alignment vertical="center" wrapText="1"/>
      <protection locked="0"/>
    </xf>
    <xf numFmtId="178" fontId="23" fillId="0" borderId="3" xfId="55" applyNumberFormat="1" applyFont="1" applyFill="1" applyBorder="1" applyAlignment="1" applyProtection="1">
      <alignment horizontal="center" vertical="center" wrapText="1"/>
      <protection locked="0"/>
    </xf>
    <xf numFmtId="178" fontId="24" fillId="0" borderId="3" xfId="55" applyNumberFormat="1" applyFont="1" applyFill="1" applyBorder="1" applyAlignment="1" applyProtection="1">
      <alignment horizontal="center" vertical="center" wrapText="1"/>
    </xf>
    <xf numFmtId="0" fontId="9" fillId="0" borderId="3" xfId="55" applyFill="1" applyBorder="1" applyAlignment="1">
      <alignment vertical="center" wrapText="1"/>
    </xf>
    <xf numFmtId="0" fontId="9" fillId="0" borderId="3" xfId="55" applyFill="1" applyBorder="1" applyAlignment="1">
      <alignment horizontal="center" vertical="center" wrapText="1"/>
    </xf>
    <xf numFmtId="0" fontId="25" fillId="0" borderId="3" xfId="55" applyNumberFormat="1" applyFont="1" applyFill="1" applyBorder="1" applyAlignment="1" applyProtection="1">
      <alignment vertical="center" wrapText="1"/>
    </xf>
    <xf numFmtId="178" fontId="26" fillId="0" borderId="3" xfId="55" applyNumberFormat="1" applyFont="1" applyFill="1" applyBorder="1" applyAlignment="1" applyProtection="1">
      <alignment horizontal="center" vertical="center" wrapText="1"/>
    </xf>
    <xf numFmtId="0" fontId="27" fillId="0" borderId="0" xfId="55" applyFont="1" applyFill="1" applyAlignment="1">
      <alignment horizontal="center" vertical="center"/>
    </xf>
    <xf numFmtId="0" fontId="9" fillId="0" borderId="2" xfId="55" applyFill="1" applyBorder="1" applyAlignment="1">
      <alignment horizontal="center" vertical="center"/>
    </xf>
    <xf numFmtId="0" fontId="9" fillId="0" borderId="4" xfId="55" applyFill="1" applyBorder="1" applyAlignment="1">
      <alignment horizontal="center" vertical="center"/>
    </xf>
    <xf numFmtId="0" fontId="9" fillId="0" borderId="3" xfId="55" applyFill="1" applyBorder="1" applyAlignment="1">
      <alignment horizontal="center" vertical="center"/>
    </xf>
    <xf numFmtId="0" fontId="9" fillId="0" borderId="8" xfId="55" applyFill="1" applyBorder="1" applyAlignment="1">
      <alignment horizontal="center" vertical="center"/>
    </xf>
    <xf numFmtId="4" fontId="28" fillId="0" borderId="10" xfId="21" applyNumberFormat="1" applyFont="1" applyFill="1" applyBorder="1" applyAlignment="1">
      <alignment horizontal="center" vertical="center" wrapText="1"/>
    </xf>
    <xf numFmtId="4" fontId="28" fillId="0" borderId="11" xfId="21" applyNumberFormat="1" applyFont="1" applyFill="1" applyBorder="1" applyAlignment="1">
      <alignment horizontal="center" vertical="center" wrapText="1"/>
    </xf>
    <xf numFmtId="4" fontId="28" fillId="0" borderId="3" xfId="2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8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31" fillId="0" borderId="3" xfId="0" applyNumberFormat="1" applyFont="1" applyFill="1" applyBorder="1" applyAlignment="1" applyProtection="1">
      <alignment horizontal="center" vertical="center" wrapText="1"/>
    </xf>
    <xf numFmtId="0" fontId="31" fillId="0" borderId="3" xfId="0" applyNumberFormat="1" applyFont="1" applyFill="1" applyBorder="1" applyAlignment="1" applyProtection="1">
      <alignment horizontal="center" vertical="center"/>
    </xf>
    <xf numFmtId="179" fontId="31" fillId="0" borderId="3" xfId="0" applyNumberFormat="1" applyFont="1" applyFill="1" applyBorder="1" applyAlignment="1" applyProtection="1">
      <alignment horizontal="center" vertical="center"/>
    </xf>
    <xf numFmtId="179" fontId="9" fillId="0" borderId="0" xfId="0" applyNumberFormat="1" applyFont="1" applyFill="1" applyBorder="1" applyAlignment="1"/>
    <xf numFmtId="0" fontId="18" fillId="0" borderId="3" xfId="0" applyNumberFormat="1" applyFont="1" applyFill="1" applyBorder="1" applyAlignment="1" applyProtection="1">
      <alignment horizontal="left"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2" fillId="0" borderId="0" xfId="6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3" fillId="0" borderId="0" xfId="56" applyFont="1" applyAlignment="1">
      <alignment horizontal="center"/>
    </xf>
    <xf numFmtId="0" fontId="33" fillId="3" borderId="0" xfId="56" applyFont="1" applyFill="1" applyAlignment="1">
      <alignment horizontal="center"/>
    </xf>
    <xf numFmtId="0" fontId="5" fillId="3" borderId="0" xfId="56" applyFont="1" applyFill="1" applyAlignment="1">
      <alignment horizontal="center" vertical="center" wrapText="1"/>
    </xf>
    <xf numFmtId="1" fontId="34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56" applyFont="1"/>
    <xf numFmtId="0" fontId="30" fillId="0" borderId="0" xfId="56" applyFont="1" applyAlignment="1">
      <alignment horizontal="center"/>
    </xf>
    <xf numFmtId="0" fontId="30" fillId="3" borderId="0" xfId="56" applyFont="1" applyFill="1" applyAlignment="1">
      <alignment horizontal="center"/>
    </xf>
    <xf numFmtId="180" fontId="22" fillId="0" borderId="0" xfId="57" applyNumberFormat="1" applyFont="1" applyAlignment="1">
      <alignment horizontal="center"/>
    </xf>
    <xf numFmtId="0" fontId="1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180" fontId="35" fillId="0" borderId="0" xfId="57" applyNumberFormat="1" applyFont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18" fillId="0" borderId="0" xfId="56" applyFont="1" applyFill="1" applyBorder="1" applyAlignment="1"/>
    <xf numFmtId="0" fontId="18" fillId="0" borderId="0" xfId="56" applyFont="1" applyFill="1" applyBorder="1" applyAlignment="1">
      <alignment horizontal="right"/>
    </xf>
    <xf numFmtId="0" fontId="9" fillId="0" borderId="0" xfId="60" applyFont="1" applyFill="1" applyBorder="1" applyAlignment="1"/>
    <xf numFmtId="0" fontId="37" fillId="0" borderId="0" xfId="60" applyFont="1" applyFill="1" applyBorder="1" applyAlignment="1">
      <alignment horizontal="center" vertical="center"/>
    </xf>
    <xf numFmtId="0" fontId="18" fillId="0" borderId="0" xfId="60" applyFont="1" applyFill="1" applyBorder="1" applyAlignment="1">
      <alignment horizontal="right" vertical="center"/>
    </xf>
    <xf numFmtId="0" fontId="14" fillId="0" borderId="3" xfId="60" applyFont="1" applyFill="1" applyBorder="1" applyAlignment="1">
      <alignment horizontal="center" vertical="center"/>
    </xf>
    <xf numFmtId="0" fontId="14" fillId="0" borderId="2" xfId="60" applyFont="1" applyFill="1" applyBorder="1" applyAlignment="1">
      <alignment horizontal="center" vertical="center" wrapText="1"/>
    </xf>
    <xf numFmtId="0" fontId="14" fillId="0" borderId="2" xfId="60" applyFont="1" applyFill="1" applyBorder="1" applyAlignment="1">
      <alignment horizontal="center" vertical="center"/>
    </xf>
    <xf numFmtId="0" fontId="14" fillId="0" borderId="8" xfId="60" applyNumberFormat="1" applyFont="1" applyFill="1" applyBorder="1" applyAlignment="1" applyProtection="1">
      <alignment horizontal="left" vertical="center"/>
    </xf>
    <xf numFmtId="181" fontId="14" fillId="0" borderId="3" xfId="60" applyNumberFormat="1" applyFont="1" applyFill="1" applyBorder="1" applyAlignment="1">
      <alignment horizontal="right" vertical="center"/>
    </xf>
    <xf numFmtId="0" fontId="14" fillId="0" borderId="3" xfId="60" applyNumberFormat="1" applyFont="1" applyFill="1" applyBorder="1" applyAlignment="1" applyProtection="1">
      <alignment vertical="center"/>
    </xf>
    <xf numFmtId="181" fontId="14" fillId="0" borderId="4" xfId="60" applyNumberFormat="1" applyFont="1" applyFill="1" applyBorder="1" applyAlignment="1">
      <alignment horizontal="right" vertical="center"/>
    </xf>
    <xf numFmtId="0" fontId="9" fillId="0" borderId="3" xfId="60" applyFont="1" applyFill="1" applyBorder="1" applyAlignment="1"/>
    <xf numFmtId="0" fontId="9" fillId="0" borderId="0" xfId="60" applyFont="1" applyBorder="1" applyAlignment="1"/>
    <xf numFmtId="0" fontId="33" fillId="0" borderId="0" xfId="56" applyFont="1" applyFill="1" applyBorder="1" applyAlignment="1"/>
    <xf numFmtId="0" fontId="36" fillId="0" borderId="0" xfId="59" applyFont="1" applyFill="1" applyBorder="1" applyAlignment="1">
      <alignment horizontal="center" vertical="center"/>
    </xf>
    <xf numFmtId="0" fontId="36" fillId="0" borderId="0" xfId="59" applyFont="1" applyFill="1" applyBorder="1" applyAlignment="1"/>
    <xf numFmtId="0" fontId="38" fillId="0" borderId="0" xfId="59" applyFont="1" applyFill="1" applyBorder="1" applyAlignment="1">
      <alignment horizontal="center" vertical="center"/>
    </xf>
    <xf numFmtId="0" fontId="39" fillId="4" borderId="0" xfId="59" applyFont="1" applyFill="1" applyBorder="1" applyAlignment="1">
      <alignment vertical="center"/>
    </xf>
    <xf numFmtId="0" fontId="38" fillId="0" borderId="0" xfId="59" applyFont="1" applyFill="1" applyBorder="1" applyAlignment="1">
      <alignment horizontal="center"/>
    </xf>
    <xf numFmtId="0" fontId="5" fillId="0" borderId="0" xfId="59" applyFont="1" applyFill="1" applyBorder="1" applyAlignment="1">
      <alignment horizontal="center"/>
    </xf>
    <xf numFmtId="0" fontId="39" fillId="4" borderId="3" xfId="59" applyFont="1" applyFill="1" applyBorder="1" applyAlignment="1">
      <alignment horizontal="center" vertical="center"/>
    </xf>
    <xf numFmtId="0" fontId="33" fillId="0" borderId="3" xfId="59" applyFont="1" applyFill="1" applyBorder="1" applyAlignment="1">
      <alignment horizontal="center" vertical="center"/>
    </xf>
    <xf numFmtId="0" fontId="36" fillId="4" borderId="3" xfId="59" applyFont="1" applyFill="1" applyBorder="1" applyAlignment="1">
      <alignment horizontal="center" vertical="center"/>
    </xf>
    <xf numFmtId="0" fontId="14" fillId="4" borderId="3" xfId="59" applyFont="1" applyFill="1" applyBorder="1" applyAlignment="1">
      <alignment horizontal="center" vertical="center"/>
    </xf>
    <xf numFmtId="181" fontId="14" fillId="4" borderId="3" xfId="59" applyNumberFormat="1" applyFont="1" applyFill="1" applyBorder="1" applyAlignment="1">
      <alignment horizontal="right" vertical="center"/>
    </xf>
    <xf numFmtId="179" fontId="14" fillId="4" borderId="3" xfId="59" applyNumberFormat="1" applyFont="1" applyFill="1" applyBorder="1" applyAlignment="1">
      <alignment horizontal="right" vertical="center"/>
    </xf>
    <xf numFmtId="0" fontId="14" fillId="4" borderId="8" xfId="59" applyFont="1" applyFill="1" applyBorder="1" applyAlignment="1">
      <alignment horizontal="center" vertical="center"/>
    </xf>
    <xf numFmtId="181" fontId="14" fillId="4" borderId="3" xfId="59" applyNumberFormat="1" applyFont="1" applyFill="1" applyBorder="1" applyAlignment="1">
      <alignment horizontal="center" vertical="center"/>
    </xf>
    <xf numFmtId="181" fontId="39" fillId="4" borderId="3" xfId="59" applyNumberFormat="1" applyFont="1" applyFill="1" applyBorder="1" applyAlignment="1">
      <alignment horizontal="right" vertical="center"/>
    </xf>
    <xf numFmtId="181" fontId="39" fillId="4" borderId="3" xfId="59" applyNumberFormat="1" applyFont="1" applyFill="1" applyBorder="1" applyAlignment="1">
      <alignment horizontal="center" vertical="center"/>
    </xf>
    <xf numFmtId="0" fontId="5" fillId="0" borderId="0" xfId="59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0" fillId="0" borderId="0" xfId="14" applyFont="1" applyFill="1" applyBorder="1" applyAlignment="1">
      <alignment vertical="center"/>
    </xf>
    <xf numFmtId="0" fontId="41" fillId="0" borderId="0" xfId="14" applyFont="1" applyFill="1" applyBorder="1" applyAlignment="1">
      <alignment vertical="center"/>
    </xf>
    <xf numFmtId="0" fontId="41" fillId="0" borderId="0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11" fillId="0" borderId="1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 wrapText="1"/>
    </xf>
    <xf numFmtId="0" fontId="11" fillId="0" borderId="3" xfId="14" applyFont="1" applyFill="1" applyBorder="1" applyAlignment="1">
      <alignment vertical="center"/>
    </xf>
    <xf numFmtId="0" fontId="11" fillId="0" borderId="3" xfId="14" applyNumberFormat="1" applyFont="1" applyFill="1" applyBorder="1" applyAlignment="1">
      <alignment vertical="center" wrapText="1"/>
    </xf>
    <xf numFmtId="180" fontId="11" fillId="0" borderId="3" xfId="14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vertical="center" wrapText="1"/>
    </xf>
    <xf numFmtId="180" fontId="11" fillId="0" borderId="3" xfId="0" applyNumberFormat="1" applyFont="1" applyFill="1" applyBorder="1" applyAlignment="1">
      <alignment horizontal="center" vertical="center" wrapText="1"/>
    </xf>
    <xf numFmtId="0" fontId="11" fillId="0" borderId="9" xfId="14" applyFont="1" applyFill="1" applyBorder="1" applyAlignment="1">
      <alignment horizontal="center" vertical="center"/>
    </xf>
    <xf numFmtId="0" fontId="18" fillId="0" borderId="0" xfId="14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vertical="center"/>
    </xf>
    <xf numFmtId="0" fontId="5" fillId="3" borderId="0" xfId="56" applyFont="1" applyFill="1" applyAlignment="1">
      <alignment horizontal="right" vertical="center" wrapText="1"/>
    </xf>
    <xf numFmtId="0" fontId="5" fillId="0" borderId="0" xfId="59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83" fontId="22" fillId="0" borderId="3" xfId="9" applyNumberFormat="1" applyFont="1" applyFill="1" applyBorder="1" applyAlignment="1">
      <alignment horizontal="center" vertical="center" wrapText="1"/>
    </xf>
    <xf numFmtId="0" fontId="42" fillId="0" borderId="0" xfId="56" applyFont="1" applyFill="1" applyBorder="1" applyAlignment="1"/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56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3" fontId="5" fillId="0" borderId="2" xfId="0" applyNumberFormat="1" applyFont="1" applyFill="1" applyBorder="1" applyAlignment="1" applyProtection="1">
      <alignment horizontal="right" vertical="center"/>
    </xf>
    <xf numFmtId="178" fontId="44" fillId="0" borderId="14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3" fontId="5" fillId="0" borderId="7" xfId="0" applyNumberFormat="1" applyFont="1" applyFill="1" applyBorder="1" applyAlignment="1" applyProtection="1">
      <alignment horizontal="right" vertical="center"/>
    </xf>
    <xf numFmtId="177" fontId="8" fillId="0" borderId="8" xfId="0" applyNumberFormat="1" applyFont="1" applyFill="1" applyBorder="1" applyAlignment="1" applyProtection="1">
      <alignment horizontal="left" vertical="center" wrapText="1"/>
    </xf>
    <xf numFmtId="0" fontId="44" fillId="0" borderId="10" xfId="0" applyFont="1" applyFill="1" applyBorder="1" applyAlignment="1">
      <alignment vertical="center"/>
    </xf>
    <xf numFmtId="0" fontId="33" fillId="0" borderId="0" xfId="56" applyFont="1" applyFill="1" applyAlignment="1">
      <alignment horizontal="center"/>
    </xf>
    <xf numFmtId="180" fontId="33" fillId="0" borderId="0" xfId="57" applyNumberFormat="1" applyFont="1" applyFill="1" applyAlignment="1">
      <alignment horizontal="center"/>
    </xf>
    <xf numFmtId="0" fontId="5" fillId="0" borderId="0" xfId="56" applyFont="1" applyFill="1" applyAlignment="1">
      <alignment horizontal="right" vertical="center" wrapText="1"/>
    </xf>
    <xf numFmtId="0" fontId="9" fillId="0" borderId="0" xfId="56" applyFont="1" applyFill="1"/>
    <xf numFmtId="0" fontId="30" fillId="0" borderId="0" xfId="56" applyFont="1" applyFill="1" applyAlignment="1">
      <alignment horizontal="center"/>
    </xf>
    <xf numFmtId="180" fontId="30" fillId="0" borderId="0" xfId="57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177" fontId="18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183" fontId="18" fillId="0" borderId="3" xfId="9" applyNumberFormat="1" applyFont="1" applyFill="1" applyBorder="1" applyAlignment="1">
      <alignment horizontal="center" vertical="center"/>
    </xf>
    <xf numFmtId="0" fontId="22" fillId="0" borderId="3" xfId="26" applyFont="1" applyFill="1" applyBorder="1" applyAlignment="1">
      <alignment horizontal="left" vertical="center" wrapText="1"/>
    </xf>
    <xf numFmtId="181" fontId="22" fillId="0" borderId="3" xfId="58" applyNumberFormat="1" applyFont="1" applyFill="1" applyBorder="1" applyAlignment="1">
      <alignment horizontal="center" vertical="center" wrapText="1"/>
    </xf>
    <xf numFmtId="180" fontId="22" fillId="0" borderId="3" xfId="57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56" applyFont="1" applyFill="1" applyBorder="1" applyAlignment="1" applyProtection="1">
      <alignment horizontal="left" vertical="center" wrapText="1"/>
      <protection locked="0"/>
    </xf>
    <xf numFmtId="183" fontId="45" fillId="0" borderId="3" xfId="9" applyNumberFormat="1" applyFont="1" applyFill="1" applyBorder="1" applyAlignment="1">
      <alignment horizontal="center" vertical="center" wrapText="1"/>
    </xf>
    <xf numFmtId="183" fontId="22" fillId="0" borderId="4" xfId="9" applyNumberFormat="1" applyFont="1" applyFill="1" applyBorder="1" applyAlignment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183" fontId="22" fillId="0" borderId="3" xfId="23" applyNumberFormat="1" applyFont="1" applyFill="1" applyBorder="1" applyAlignment="1">
      <alignment horizontal="center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183" fontId="22" fillId="3" borderId="3" xfId="25" applyNumberFormat="1" applyFont="1" applyFill="1" applyBorder="1" applyAlignment="1" applyProtection="1">
      <alignment horizontal="center" vertical="center" wrapText="1"/>
      <protection locked="0"/>
    </xf>
    <xf numFmtId="0" fontId="33" fillId="3" borderId="0" xfId="56" applyFont="1" applyFill="1" applyAlignment="1">
      <alignment horizontal="center" vertical="center" wrapText="1"/>
    </xf>
    <xf numFmtId="180" fontId="33" fillId="3" borderId="0" xfId="57" applyNumberFormat="1" applyFont="1" applyFill="1" applyAlignment="1">
      <alignment horizontal="center" vertical="center" wrapText="1"/>
    </xf>
    <xf numFmtId="183" fontId="33" fillId="3" borderId="0" xfId="23" applyNumberFormat="1" applyFont="1" applyFill="1" applyAlignment="1">
      <alignment horizontal="center" vertical="center" wrapText="1"/>
    </xf>
    <xf numFmtId="1" fontId="34" fillId="3" borderId="0" xfId="0" applyNumberFormat="1" applyFont="1" applyFill="1" applyAlignment="1" applyProtection="1">
      <alignment horizontal="center" vertical="center" wrapText="1"/>
      <protection locked="0"/>
    </xf>
    <xf numFmtId="0" fontId="9" fillId="3" borderId="0" xfId="56" applyFont="1" applyFill="1" applyAlignment="1">
      <alignment horizontal="center" vertical="center" wrapText="1"/>
    </xf>
    <xf numFmtId="0" fontId="30" fillId="3" borderId="0" xfId="56" applyFont="1" applyFill="1" applyAlignment="1">
      <alignment horizontal="center" vertical="center" wrapText="1"/>
    </xf>
    <xf numFmtId="180" fontId="30" fillId="3" borderId="0" xfId="57" applyNumberFormat="1" applyFont="1" applyFill="1" applyAlignment="1">
      <alignment horizontal="center" vertical="center" wrapText="1"/>
    </xf>
    <xf numFmtId="180" fontId="46" fillId="3" borderId="1" xfId="57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183" fontId="22" fillId="3" borderId="3" xfId="0" applyNumberFormat="1" applyFont="1" applyFill="1" applyBorder="1" applyAlignment="1">
      <alignment horizontal="center" vertical="center" wrapText="1"/>
    </xf>
    <xf numFmtId="177" fontId="22" fillId="3" borderId="3" xfId="0" applyNumberFormat="1" applyFont="1" applyFill="1" applyBorder="1" applyAlignment="1">
      <alignment horizontal="center" vertical="center" wrapText="1"/>
    </xf>
    <xf numFmtId="184" fontId="22" fillId="3" borderId="3" xfId="25" applyNumberFormat="1" applyFont="1" applyFill="1" applyBorder="1" applyAlignment="1" applyProtection="1">
      <alignment vertical="center" wrapText="1"/>
      <protection locked="0"/>
    </xf>
    <xf numFmtId="0" fontId="22" fillId="3" borderId="8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33" fillId="0" borderId="0" xfId="56" applyFont="1" applyFill="1" applyAlignment="1">
      <alignment horizontal="center" vertical="center" wrapText="1"/>
    </xf>
    <xf numFmtId="180" fontId="33" fillId="0" borderId="0" xfId="57" applyNumberFormat="1" applyFont="1" applyFill="1" applyAlignment="1">
      <alignment horizontal="center" vertical="center" wrapText="1"/>
    </xf>
    <xf numFmtId="183" fontId="33" fillId="0" borderId="0" xfId="23" applyNumberFormat="1" applyFont="1" applyFill="1" applyAlignment="1">
      <alignment horizontal="center" vertical="center" wrapText="1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56" applyFont="1" applyFill="1" applyAlignment="1">
      <alignment horizontal="left" vertical="center" wrapText="1"/>
    </xf>
    <xf numFmtId="0" fontId="30" fillId="0" borderId="0" xfId="56" applyFont="1" applyFill="1" applyAlignment="1">
      <alignment horizontal="center" vertical="center" wrapText="1"/>
    </xf>
    <xf numFmtId="180" fontId="30" fillId="0" borderId="0" xfId="57" applyNumberFormat="1" applyFont="1" applyFill="1" applyAlignment="1">
      <alignment horizontal="center" vertical="center" wrapText="1"/>
    </xf>
    <xf numFmtId="183" fontId="30" fillId="0" borderId="0" xfId="23" applyNumberFormat="1" applyFont="1" applyFill="1" applyAlignment="1">
      <alignment horizontal="center" vertical="center" wrapText="1"/>
    </xf>
    <xf numFmtId="0" fontId="22" fillId="0" borderId="2" xfId="56" applyFont="1" applyFill="1" applyBorder="1" applyAlignment="1">
      <alignment horizontal="left" vertical="center" wrapText="1"/>
    </xf>
    <xf numFmtId="0" fontId="22" fillId="0" borderId="2" xfId="56" applyFont="1" applyFill="1" applyBorder="1" applyAlignment="1">
      <alignment horizontal="center" vertical="center" wrapText="1"/>
    </xf>
    <xf numFmtId="177" fontId="22" fillId="0" borderId="2" xfId="56" applyNumberFormat="1" applyFont="1" applyFill="1" applyBorder="1" applyAlignment="1">
      <alignment horizontal="center" vertical="center" wrapText="1"/>
    </xf>
    <xf numFmtId="180" fontId="22" fillId="0" borderId="2" xfId="57" applyNumberFormat="1" applyFont="1" applyFill="1" applyBorder="1" applyAlignment="1">
      <alignment horizontal="center" vertical="center" wrapText="1"/>
    </xf>
    <xf numFmtId="0" fontId="22" fillId="0" borderId="4" xfId="56" applyFont="1" applyFill="1" applyBorder="1" applyAlignment="1">
      <alignment horizontal="left" vertical="center" wrapText="1"/>
    </xf>
    <xf numFmtId="0" fontId="22" fillId="0" borderId="4" xfId="56" applyFont="1" applyFill="1" applyBorder="1" applyAlignment="1">
      <alignment horizontal="center" vertical="center" wrapText="1"/>
    </xf>
    <xf numFmtId="177" fontId="22" fillId="0" borderId="4" xfId="56" applyNumberFormat="1" applyFont="1" applyFill="1" applyBorder="1" applyAlignment="1">
      <alignment horizontal="center" vertical="center" wrapText="1"/>
    </xf>
    <xf numFmtId="180" fontId="22" fillId="0" borderId="4" xfId="57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 applyProtection="1">
      <alignment horizontal="left" vertical="center" wrapText="1"/>
      <protection locked="0"/>
    </xf>
    <xf numFmtId="177" fontId="22" fillId="0" borderId="3" xfId="57" applyNumberFormat="1" applyFont="1" applyFill="1" applyBorder="1" applyAlignment="1">
      <alignment horizontal="center" vertical="center" wrapText="1"/>
    </xf>
    <xf numFmtId="0" fontId="18" fillId="0" borderId="3" xfId="26" applyFont="1" applyFill="1" applyBorder="1" applyAlignment="1">
      <alignment horizontal="left" vertical="center" wrapText="1"/>
    </xf>
    <xf numFmtId="0" fontId="21" fillId="0" borderId="3" xfId="56" applyFont="1" applyFill="1" applyBorder="1" applyAlignment="1" applyProtection="1">
      <alignment horizontal="left" vertical="center" wrapText="1"/>
      <protection locked="0"/>
    </xf>
    <xf numFmtId="181" fontId="45" fillId="0" borderId="3" xfId="58" applyNumberFormat="1" applyFont="1" applyFill="1" applyBorder="1" applyAlignment="1">
      <alignment horizontal="center" vertical="center" wrapText="1"/>
    </xf>
    <xf numFmtId="181" fontId="22" fillId="0" borderId="3" xfId="56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181" fontId="22" fillId="0" borderId="4" xfId="58" applyNumberFormat="1" applyFont="1" applyFill="1" applyBorder="1" applyAlignment="1">
      <alignment horizontal="center" vertical="center" wrapText="1"/>
    </xf>
    <xf numFmtId="183" fontId="22" fillId="0" borderId="0" xfId="23" applyNumberFormat="1" applyFont="1" applyFill="1" applyAlignment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省本级支出（人大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千位分隔 7" xfId="23"/>
    <cellStyle name="标题 2" xfId="24" builtinId="17"/>
    <cellStyle name="千位分隔 8" xfId="25"/>
    <cellStyle name="常规 4 11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4" xfId="55"/>
    <cellStyle name="常规_全省收入" xfId="56"/>
    <cellStyle name="百分比 3" xfId="57"/>
    <cellStyle name="常规 4 2 10" xfId="58"/>
    <cellStyle name="常规 2" xfId="59"/>
    <cellStyle name="常规_2017年对下专项转移支付预算表12.21" xfId="60"/>
    <cellStyle name="常规 11 2" xfId="61"/>
    <cellStyle name="常规_一般性支出预算" xfId="62"/>
    <cellStyle name="常规_66B8B548DFE74627AD40E66300595C3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9044;&#31639;\&#39044;&#31639;&#32534;&#21046;\2023&#24180;&#39044;&#31639;&#32534;&#21046;\&#25919;&#24220;&#39044;&#31639;\2023&#24180;&#32463;&#24320;&#21306;&#25919;&#24220;&#39044;&#31639;&#34920;(&#20154;&#2282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  "/>
      <sheetName val="表2"/>
      <sheetName val="表3"/>
      <sheetName val="表4"/>
      <sheetName val="表5"/>
      <sheetName val="表6"/>
      <sheetName val="表7"/>
      <sheetName val="表8"/>
      <sheetName val="表9"/>
      <sheetName val="表10"/>
      <sheetName val="表11"/>
      <sheetName val="Sheet1"/>
    </sheetNames>
    <sheetDataSet>
      <sheetData sheetId="0"/>
      <sheetData sheetId="1">
        <row r="7">
          <cell r="C7">
            <v>24786</v>
          </cell>
        </row>
        <row r="9">
          <cell r="C9">
            <v>13111</v>
          </cell>
        </row>
        <row r="11">
          <cell r="C11">
            <v>1076</v>
          </cell>
        </row>
        <row r="13">
          <cell r="C13">
            <v>9501</v>
          </cell>
        </row>
        <row r="14">
          <cell r="C14">
            <v>8151</v>
          </cell>
        </row>
        <row r="15">
          <cell r="C15">
            <v>1822</v>
          </cell>
        </row>
        <row r="16">
          <cell r="C16">
            <v>1617</v>
          </cell>
        </row>
        <row r="17">
          <cell r="C17">
            <v>2581</v>
          </cell>
        </row>
        <row r="18">
          <cell r="C18">
            <v>2</v>
          </cell>
        </row>
        <row r="19">
          <cell r="C19">
            <v>1729</v>
          </cell>
        </row>
        <row r="20">
          <cell r="C20">
            <v>20390</v>
          </cell>
        </row>
        <row r="33">
          <cell r="C33">
            <v>89587</v>
          </cell>
        </row>
        <row r="35">
          <cell r="C35">
            <v>8228</v>
          </cell>
        </row>
        <row r="36">
          <cell r="C36">
            <v>5619</v>
          </cell>
        </row>
        <row r="37">
          <cell r="C37">
            <v>461</v>
          </cell>
        </row>
        <row r="39">
          <cell r="C39">
            <v>693</v>
          </cell>
        </row>
        <row r="43">
          <cell r="C43">
            <v>32913</v>
          </cell>
        </row>
        <row r="45">
          <cell r="C45">
            <v>28095</v>
          </cell>
        </row>
        <row r="46">
          <cell r="C46">
            <v>2305</v>
          </cell>
        </row>
      </sheetData>
      <sheetData sheetId="2"/>
      <sheetData sheetId="3"/>
      <sheetData sheetId="4">
        <row r="33">
          <cell r="C33">
            <v>98588.965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"/>
  <sheetViews>
    <sheetView showZeros="0" workbookViewId="0">
      <pane ySplit="5" topLeftCell="A6" activePane="bottomLeft" state="frozen"/>
      <selection/>
      <selection pane="bottomLeft" activeCell="I12" sqref="I12"/>
    </sheetView>
  </sheetViews>
  <sheetFormatPr defaultColWidth="9" defaultRowHeight="14.25" outlineLevelCol="6"/>
  <cols>
    <col min="1" max="1" width="29.5" style="126" customWidth="1"/>
    <col min="2" max="5" width="10.125" style="126" customWidth="1"/>
    <col min="6" max="6" width="10.625" style="126" customWidth="1"/>
    <col min="7" max="7" width="10.125" style="126" customWidth="1"/>
    <col min="8" max="16384" width="9" style="126"/>
  </cols>
  <sheetData>
    <row r="1" ht="12" customHeight="1" spans="2:7">
      <c r="B1" s="260"/>
      <c r="C1" s="260"/>
      <c r="D1" s="261"/>
      <c r="E1" s="262"/>
      <c r="F1" s="262"/>
      <c r="G1" s="219" t="s">
        <v>0</v>
      </c>
    </row>
    <row r="2" ht="24.95" customHeight="1" spans="1:7">
      <c r="A2" s="263" t="s">
        <v>1</v>
      </c>
      <c r="B2" s="263"/>
      <c r="C2" s="263"/>
      <c r="D2" s="263"/>
      <c r="E2" s="263"/>
      <c r="F2" s="263"/>
      <c r="G2" s="263"/>
    </row>
    <row r="3" ht="18" customHeight="1" spans="1:7">
      <c r="A3" s="264"/>
      <c r="B3" s="265"/>
      <c r="C3" s="265"/>
      <c r="D3" s="266"/>
      <c r="E3" s="267" t="s">
        <v>2</v>
      </c>
      <c r="G3" s="242" t="s">
        <v>3</v>
      </c>
    </row>
    <row r="4" ht="18.75" customHeight="1" spans="1:7">
      <c r="A4" s="268" t="s">
        <v>4</v>
      </c>
      <c r="B4" s="269" t="s">
        <v>5</v>
      </c>
      <c r="C4" s="270" t="s">
        <v>6</v>
      </c>
      <c r="D4" s="271" t="s">
        <v>7</v>
      </c>
      <c r="E4" s="241" t="s">
        <v>8</v>
      </c>
      <c r="F4" s="241" t="s">
        <v>9</v>
      </c>
      <c r="G4" s="235" t="s">
        <v>10</v>
      </c>
    </row>
    <row r="5" ht="21" customHeight="1" spans="1:7">
      <c r="A5" s="272"/>
      <c r="B5" s="273"/>
      <c r="C5" s="274"/>
      <c r="D5" s="275"/>
      <c r="E5" s="241"/>
      <c r="F5" s="241"/>
      <c r="G5" s="235"/>
    </row>
    <row r="6" ht="18" customHeight="1" spans="1:7">
      <c r="A6" s="276" t="s">
        <v>11</v>
      </c>
      <c r="B6" s="234">
        <f t="shared" ref="B6:F6" si="0">SUM(B7:B23)-B8</f>
        <v>84665</v>
      </c>
      <c r="C6" s="234">
        <f t="shared" si="0"/>
        <v>84766</v>
      </c>
      <c r="D6" s="235">
        <f t="shared" ref="D6:D9" si="1">C6/B6*100</f>
        <v>100.119293686884</v>
      </c>
      <c r="E6" s="234">
        <f t="shared" si="0"/>
        <v>75090</v>
      </c>
      <c r="F6" s="234">
        <f t="shared" si="0"/>
        <v>9676</v>
      </c>
      <c r="G6" s="277">
        <f t="shared" ref="G6:G9" si="2">F6/E6*100</f>
        <v>12.8858702889866</v>
      </c>
    </row>
    <row r="7" ht="15" customHeight="1" spans="1:7">
      <c r="A7" s="233" t="s">
        <v>12</v>
      </c>
      <c r="B7" s="234">
        <v>29392</v>
      </c>
      <c r="C7" s="234">
        <f>24685+101</f>
        <v>24786</v>
      </c>
      <c r="D7" s="235">
        <f t="shared" si="1"/>
        <v>84.3290691344584</v>
      </c>
      <c r="E7" s="236">
        <v>26891</v>
      </c>
      <c r="F7" s="241">
        <f t="shared" ref="F7:F11" si="3">C7-E7</f>
        <v>-2105</v>
      </c>
      <c r="G7" s="277">
        <f t="shared" si="2"/>
        <v>-7.8278978096761</v>
      </c>
    </row>
    <row r="8" ht="15" customHeight="1" spans="1:7">
      <c r="A8" s="233" t="s">
        <v>13</v>
      </c>
      <c r="B8" s="234"/>
      <c r="C8" s="234"/>
      <c r="D8" s="235"/>
      <c r="E8" s="236"/>
      <c r="F8" s="241"/>
      <c r="G8" s="277"/>
    </row>
    <row r="9" ht="15" customHeight="1" spans="1:7">
      <c r="A9" s="233" t="s">
        <v>14</v>
      </c>
      <c r="B9" s="234">
        <v>19006</v>
      </c>
      <c r="C9" s="234">
        <v>13111</v>
      </c>
      <c r="D9" s="235">
        <f t="shared" si="1"/>
        <v>68.9834789013996</v>
      </c>
      <c r="E9" s="236">
        <v>16115</v>
      </c>
      <c r="F9" s="241">
        <f t="shared" si="3"/>
        <v>-3004</v>
      </c>
      <c r="G9" s="277">
        <f t="shared" si="2"/>
        <v>-18.6410176853863</v>
      </c>
    </row>
    <row r="10" ht="15" customHeight="1" spans="1:7">
      <c r="A10" s="233" t="s">
        <v>15</v>
      </c>
      <c r="B10" s="234"/>
      <c r="C10" s="234"/>
      <c r="D10" s="235"/>
      <c r="E10" s="236"/>
      <c r="F10" s="241"/>
      <c r="G10" s="277"/>
    </row>
    <row r="11" ht="15" customHeight="1" spans="1:7">
      <c r="A11" s="233" t="s">
        <v>16</v>
      </c>
      <c r="B11" s="234">
        <v>1321</v>
      </c>
      <c r="C11" s="234">
        <v>1076</v>
      </c>
      <c r="D11" s="235">
        <f t="shared" ref="D11:D20" si="4">C11/B11*100</f>
        <v>81.4534443603331</v>
      </c>
      <c r="E11" s="236">
        <v>1120</v>
      </c>
      <c r="F11" s="241">
        <f t="shared" si="3"/>
        <v>-44</v>
      </c>
      <c r="G11" s="277">
        <f t="shared" ref="G11:G20" si="5">F11/E11*100</f>
        <v>-3.92857142857143</v>
      </c>
    </row>
    <row r="12" ht="15" customHeight="1" spans="1:7">
      <c r="A12" s="233" t="s">
        <v>17</v>
      </c>
      <c r="B12" s="234"/>
      <c r="C12" s="234"/>
      <c r="D12" s="235"/>
      <c r="E12" s="236"/>
      <c r="F12" s="241"/>
      <c r="G12" s="277"/>
    </row>
    <row r="13" ht="15" customHeight="1" spans="1:7">
      <c r="A13" s="233" t="s">
        <v>18</v>
      </c>
      <c r="B13" s="234">
        <v>12878</v>
      </c>
      <c r="C13" s="234">
        <v>9501</v>
      </c>
      <c r="D13" s="235">
        <f t="shared" si="4"/>
        <v>73.7769840037273</v>
      </c>
      <c r="E13" s="236">
        <v>11867</v>
      </c>
      <c r="F13" s="241">
        <f t="shared" ref="F13:F20" si="6">C13-E13</f>
        <v>-2366</v>
      </c>
      <c r="G13" s="277">
        <f t="shared" si="5"/>
        <v>-19.9376422010618</v>
      </c>
    </row>
    <row r="14" ht="15" customHeight="1" spans="1:7">
      <c r="A14" s="233" t="s">
        <v>19</v>
      </c>
      <c r="B14" s="234">
        <v>4630</v>
      </c>
      <c r="C14" s="234">
        <v>8151</v>
      </c>
      <c r="D14" s="235">
        <f t="shared" si="4"/>
        <v>176.047516198704</v>
      </c>
      <c r="E14" s="236">
        <v>4461</v>
      </c>
      <c r="F14" s="241">
        <f t="shared" si="6"/>
        <v>3690</v>
      </c>
      <c r="G14" s="277">
        <f t="shared" si="5"/>
        <v>82.7168796234028</v>
      </c>
    </row>
    <row r="15" ht="15" customHeight="1" spans="1:7">
      <c r="A15" s="233" t="s">
        <v>20</v>
      </c>
      <c r="B15" s="234">
        <v>2278</v>
      </c>
      <c r="C15" s="234">
        <v>1822</v>
      </c>
      <c r="D15" s="235">
        <f t="shared" si="4"/>
        <v>79.982440737489</v>
      </c>
      <c r="E15" s="236">
        <v>2276</v>
      </c>
      <c r="F15" s="241">
        <f t="shared" si="6"/>
        <v>-454</v>
      </c>
      <c r="G15" s="277">
        <f t="shared" si="5"/>
        <v>-19.9472759226714</v>
      </c>
    </row>
    <row r="16" ht="15" customHeight="1" spans="1:7">
      <c r="A16" s="233" t="s">
        <v>21</v>
      </c>
      <c r="B16" s="234">
        <v>1734</v>
      </c>
      <c r="C16" s="234">
        <v>1617</v>
      </c>
      <c r="D16" s="235">
        <f t="shared" si="4"/>
        <v>93.2525951557093</v>
      </c>
      <c r="E16" s="236">
        <v>1847</v>
      </c>
      <c r="F16" s="241">
        <f t="shared" si="6"/>
        <v>-230</v>
      </c>
      <c r="G16" s="277">
        <f t="shared" si="5"/>
        <v>-12.4526258798051</v>
      </c>
    </row>
    <row r="17" ht="15" customHeight="1" spans="1:7">
      <c r="A17" s="233" t="s">
        <v>22</v>
      </c>
      <c r="B17" s="234">
        <v>585</v>
      </c>
      <c r="C17" s="234">
        <v>2581</v>
      </c>
      <c r="D17" s="235">
        <f t="shared" si="4"/>
        <v>441.196581196581</v>
      </c>
      <c r="E17" s="236">
        <v>518</v>
      </c>
      <c r="F17" s="241">
        <f t="shared" si="6"/>
        <v>2063</v>
      </c>
      <c r="G17" s="277">
        <f t="shared" si="5"/>
        <v>398.262548262548</v>
      </c>
    </row>
    <row r="18" ht="15" customHeight="1" spans="1:7">
      <c r="A18" s="278" t="s">
        <v>23</v>
      </c>
      <c r="B18" s="234">
        <v>131</v>
      </c>
      <c r="C18" s="234">
        <v>2</v>
      </c>
      <c r="D18" s="235">
        <f t="shared" si="4"/>
        <v>1.52671755725191</v>
      </c>
      <c r="E18" s="236">
        <v>114</v>
      </c>
      <c r="F18" s="241">
        <f t="shared" si="6"/>
        <v>-112</v>
      </c>
      <c r="G18" s="277">
        <f t="shared" si="5"/>
        <v>-98.2456140350877</v>
      </c>
    </row>
    <row r="19" ht="15" customHeight="1" spans="1:7">
      <c r="A19" s="233" t="s">
        <v>24</v>
      </c>
      <c r="B19" s="234">
        <v>5902</v>
      </c>
      <c r="C19" s="234">
        <v>1729</v>
      </c>
      <c r="D19" s="235">
        <f t="shared" si="4"/>
        <v>29.295154185022</v>
      </c>
      <c r="E19" s="236">
        <v>3672</v>
      </c>
      <c r="F19" s="241">
        <f t="shared" si="6"/>
        <v>-1943</v>
      </c>
      <c r="G19" s="277">
        <f t="shared" si="5"/>
        <v>-52.9139433551198</v>
      </c>
    </row>
    <row r="20" ht="15" customHeight="1" spans="1:7">
      <c r="A20" s="233" t="s">
        <v>25</v>
      </c>
      <c r="B20" s="234">
        <v>6808</v>
      </c>
      <c r="C20" s="234">
        <v>20390</v>
      </c>
      <c r="D20" s="235">
        <f t="shared" si="4"/>
        <v>299.500587544066</v>
      </c>
      <c r="E20" s="236">
        <v>6209</v>
      </c>
      <c r="F20" s="241">
        <f t="shared" si="6"/>
        <v>14181</v>
      </c>
      <c r="G20" s="277">
        <f t="shared" si="5"/>
        <v>228.394266387502</v>
      </c>
    </row>
    <row r="21" ht="15" customHeight="1" spans="1:7">
      <c r="A21" s="233" t="s">
        <v>26</v>
      </c>
      <c r="B21" s="234"/>
      <c r="C21" s="234"/>
      <c r="D21" s="235"/>
      <c r="E21" s="236"/>
      <c r="F21" s="241"/>
      <c r="G21" s="277"/>
    </row>
    <row r="22" ht="15" customHeight="1" spans="1:7">
      <c r="A22" s="233" t="s">
        <v>27</v>
      </c>
      <c r="B22" s="234"/>
      <c r="C22" s="234"/>
      <c r="D22" s="235"/>
      <c r="E22" s="236"/>
      <c r="F22" s="241"/>
      <c r="G22" s="277"/>
    </row>
    <row r="23" ht="18" customHeight="1" spans="1:7">
      <c r="A23" s="278" t="s">
        <v>28</v>
      </c>
      <c r="B23" s="234"/>
      <c r="C23" s="234"/>
      <c r="D23" s="235"/>
      <c r="E23" s="236"/>
      <c r="F23" s="241"/>
      <c r="G23" s="277"/>
    </row>
    <row r="24" ht="15.75" customHeight="1" spans="1:7">
      <c r="A24" s="279" t="s">
        <v>29</v>
      </c>
      <c r="B24" s="234">
        <f>SUM(B25:B32)</f>
        <v>3770</v>
      </c>
      <c r="C24" s="234">
        <f>SUM(C25:C32)</f>
        <v>4821</v>
      </c>
      <c r="D24" s="235">
        <f t="shared" ref="D24:D27" si="7">C24/B24*100</f>
        <v>127.877984084881</v>
      </c>
      <c r="E24" s="236">
        <f>SUM(E25:E32)</f>
        <v>3047</v>
      </c>
      <c r="F24" s="241">
        <f t="shared" ref="F24:F27" si="8">C24-E24</f>
        <v>1774</v>
      </c>
      <c r="G24" s="277">
        <f t="shared" ref="G24:G27" si="9">F24/E24*100</f>
        <v>58.22120118149</v>
      </c>
    </row>
    <row r="25" ht="15.75" customHeight="1" spans="1:7">
      <c r="A25" s="237" t="s">
        <v>30</v>
      </c>
      <c r="B25" s="234"/>
      <c r="C25" s="234"/>
      <c r="D25" s="235"/>
      <c r="E25" s="236"/>
      <c r="F25" s="241"/>
      <c r="G25" s="277"/>
    </row>
    <row r="26" ht="15.75" customHeight="1" spans="1:7">
      <c r="A26" s="237" t="s">
        <v>31</v>
      </c>
      <c r="B26" s="234">
        <v>3445</v>
      </c>
      <c r="C26" s="234">
        <v>4674</v>
      </c>
      <c r="D26" s="235">
        <f t="shared" si="7"/>
        <v>135.674891146589</v>
      </c>
      <c r="E26" s="236">
        <v>2729</v>
      </c>
      <c r="F26" s="241">
        <f t="shared" si="8"/>
        <v>1945</v>
      </c>
      <c r="G26" s="277">
        <f t="shared" si="9"/>
        <v>71.2715280322463</v>
      </c>
    </row>
    <row r="27" ht="15.75" customHeight="1" spans="1:7">
      <c r="A27" s="237" t="s">
        <v>32</v>
      </c>
      <c r="B27" s="234">
        <v>247</v>
      </c>
      <c r="C27" s="234">
        <v>96</v>
      </c>
      <c r="D27" s="235">
        <f t="shared" si="7"/>
        <v>38.8663967611336</v>
      </c>
      <c r="E27" s="236">
        <v>241</v>
      </c>
      <c r="F27" s="241">
        <f t="shared" si="8"/>
        <v>-145</v>
      </c>
      <c r="G27" s="277">
        <f t="shared" si="9"/>
        <v>-60.1659751037344</v>
      </c>
    </row>
    <row r="28" ht="15.75" customHeight="1" spans="1:7">
      <c r="A28" s="237" t="s">
        <v>33</v>
      </c>
      <c r="B28" s="234"/>
      <c r="C28" s="234"/>
      <c r="D28" s="235"/>
      <c r="E28" s="236"/>
      <c r="F28" s="241"/>
      <c r="G28" s="277"/>
    </row>
    <row r="29" ht="15.75" customHeight="1" spans="1:7">
      <c r="A29" s="237" t="s">
        <v>34</v>
      </c>
      <c r="B29" s="234"/>
      <c r="C29" s="234"/>
      <c r="D29" s="235"/>
      <c r="E29" s="236"/>
      <c r="F29" s="241"/>
      <c r="G29" s="277"/>
    </row>
    <row r="30" ht="15.75" customHeight="1" spans="1:7">
      <c r="A30" s="237" t="s">
        <v>35</v>
      </c>
      <c r="B30" s="234"/>
      <c r="C30" s="234"/>
      <c r="D30" s="235"/>
      <c r="E30" s="236"/>
      <c r="F30" s="241"/>
      <c r="G30" s="277"/>
    </row>
    <row r="31" ht="15.75" customHeight="1" spans="1:7">
      <c r="A31" s="237" t="s">
        <v>36</v>
      </c>
      <c r="B31" s="234">
        <v>78</v>
      </c>
      <c r="C31" s="234">
        <v>47</v>
      </c>
      <c r="D31" s="235">
        <f t="shared" ref="D31:D37" si="10">C31/B31*100</f>
        <v>60.2564102564103</v>
      </c>
      <c r="E31" s="236">
        <v>77</v>
      </c>
      <c r="F31" s="241">
        <f t="shared" ref="F31:F37" si="11">C31-E31</f>
        <v>-30</v>
      </c>
      <c r="G31" s="277">
        <f t="shared" ref="G31:G37" si="12">F31/E31*100</f>
        <v>-38.961038961039</v>
      </c>
    </row>
    <row r="32" ht="18" customHeight="1" spans="1:7">
      <c r="A32" s="237" t="s">
        <v>37</v>
      </c>
      <c r="B32" s="280"/>
      <c r="C32" s="280">
        <v>4</v>
      </c>
      <c r="D32" s="235"/>
      <c r="E32" s="241"/>
      <c r="F32" s="241">
        <f t="shared" si="11"/>
        <v>4</v>
      </c>
      <c r="G32" s="277"/>
    </row>
    <row r="33" ht="18" customHeight="1" spans="1:7">
      <c r="A33" s="276" t="s">
        <v>38</v>
      </c>
      <c r="B33" s="281">
        <f>B6+B24</f>
        <v>88435</v>
      </c>
      <c r="C33" s="281">
        <f>C6+C24</f>
        <v>89587</v>
      </c>
      <c r="D33" s="235">
        <f t="shared" si="10"/>
        <v>101.302651665065</v>
      </c>
      <c r="E33" s="241">
        <f>E6+E24</f>
        <v>78137</v>
      </c>
      <c r="F33" s="241">
        <f t="shared" si="11"/>
        <v>11450</v>
      </c>
      <c r="G33" s="277">
        <f t="shared" si="12"/>
        <v>14.6537491841253</v>
      </c>
    </row>
    <row r="34" ht="18" customHeight="1" spans="1:7">
      <c r="A34" s="282" t="s">
        <v>39</v>
      </c>
      <c r="B34" s="234">
        <f>SUM(B35:B41)</f>
        <v>19253</v>
      </c>
      <c r="C34" s="234">
        <f>SUM(C35:C41)</f>
        <v>15001</v>
      </c>
      <c r="D34" s="235">
        <f t="shared" si="10"/>
        <v>77.9151301095933</v>
      </c>
      <c r="E34" s="241">
        <f>SUM(E35:E41)</f>
        <v>15098</v>
      </c>
      <c r="F34" s="241">
        <f t="shared" si="11"/>
        <v>-97</v>
      </c>
      <c r="G34" s="277">
        <f t="shared" si="12"/>
        <v>-0.642469201218704</v>
      </c>
    </row>
    <row r="35" ht="18" customHeight="1" spans="1:7">
      <c r="A35" s="240" t="s">
        <v>40</v>
      </c>
      <c r="B35" s="283">
        <v>9797</v>
      </c>
      <c r="C35" s="283">
        <v>8228</v>
      </c>
      <c r="D35" s="235">
        <f t="shared" si="10"/>
        <v>83.9848933346943</v>
      </c>
      <c r="E35" s="241">
        <v>6945</v>
      </c>
      <c r="F35" s="241">
        <f t="shared" si="11"/>
        <v>1283</v>
      </c>
      <c r="G35" s="277">
        <f t="shared" si="12"/>
        <v>18.4737221022318</v>
      </c>
    </row>
    <row r="36" ht="18" customHeight="1" spans="1:7">
      <c r="A36" s="240" t="s">
        <v>41</v>
      </c>
      <c r="B36" s="234">
        <v>8146</v>
      </c>
      <c r="C36" s="234">
        <v>5619</v>
      </c>
      <c r="D36" s="235">
        <f t="shared" si="10"/>
        <v>68.9786398232261</v>
      </c>
      <c r="E36" s="241">
        <v>6906</v>
      </c>
      <c r="F36" s="241">
        <f t="shared" si="11"/>
        <v>-1287</v>
      </c>
      <c r="G36" s="277">
        <f t="shared" si="12"/>
        <v>-18.6359687228497</v>
      </c>
    </row>
    <row r="37" ht="18" customHeight="1" spans="1:7">
      <c r="A37" s="240" t="s">
        <v>42</v>
      </c>
      <c r="B37" s="234">
        <v>567</v>
      </c>
      <c r="C37" s="234">
        <v>461</v>
      </c>
      <c r="D37" s="235">
        <f t="shared" si="10"/>
        <v>81.305114638448</v>
      </c>
      <c r="E37" s="241">
        <v>480</v>
      </c>
      <c r="F37" s="241">
        <f t="shared" si="11"/>
        <v>-19</v>
      </c>
      <c r="G37" s="277">
        <f t="shared" si="12"/>
        <v>-3.95833333333333</v>
      </c>
    </row>
    <row r="38" ht="18" customHeight="1" spans="1:7">
      <c r="A38" s="240" t="s">
        <v>43</v>
      </c>
      <c r="B38" s="234"/>
      <c r="C38" s="234"/>
      <c r="D38" s="235"/>
      <c r="E38" s="284"/>
      <c r="F38" s="241"/>
      <c r="G38" s="277"/>
    </row>
    <row r="39" ht="18" customHeight="1" spans="1:7">
      <c r="A39" s="240" t="s">
        <v>44</v>
      </c>
      <c r="B39" s="234">
        <v>743</v>
      </c>
      <c r="C39" s="234">
        <v>693</v>
      </c>
      <c r="D39" s="235">
        <f t="shared" ref="D39:D43" si="13">C39/B39*100</f>
        <v>93.2705248990579</v>
      </c>
      <c r="E39" s="241">
        <v>767</v>
      </c>
      <c r="F39" s="241">
        <f t="shared" ref="F39:F43" si="14">C39-E39</f>
        <v>-74</v>
      </c>
      <c r="G39" s="277">
        <f t="shared" ref="G39:G43" si="15">F39/E39*100</f>
        <v>-9.64797913950456</v>
      </c>
    </row>
    <row r="40" ht="18" customHeight="1" spans="1:7">
      <c r="A40" s="240" t="s">
        <v>45</v>
      </c>
      <c r="B40" s="234"/>
      <c r="C40" s="234"/>
      <c r="D40" s="235"/>
      <c r="E40" s="241"/>
      <c r="F40" s="241"/>
      <c r="G40" s="277"/>
    </row>
    <row r="41" ht="18" customHeight="1" spans="1:7">
      <c r="A41" s="240" t="s">
        <v>46</v>
      </c>
      <c r="B41" s="234"/>
      <c r="C41" s="234"/>
      <c r="D41" s="235"/>
      <c r="E41" s="241"/>
      <c r="F41" s="241"/>
      <c r="G41" s="277"/>
    </row>
    <row r="42" ht="18" customHeight="1" spans="1:7">
      <c r="A42" s="282" t="s">
        <v>47</v>
      </c>
      <c r="B42" s="234">
        <f>SUM(B43:B48)</f>
        <v>82748</v>
      </c>
      <c r="C42" s="234">
        <f>SUM(C43:C48)</f>
        <v>63313</v>
      </c>
      <c r="D42" s="235">
        <f t="shared" si="13"/>
        <v>76.5130275051965</v>
      </c>
      <c r="E42" s="234">
        <f>SUM(E43:E48)</f>
        <v>70768</v>
      </c>
      <c r="F42" s="241">
        <f t="shared" si="14"/>
        <v>-7455</v>
      </c>
      <c r="G42" s="277">
        <f t="shared" si="15"/>
        <v>-10.5344223377798</v>
      </c>
    </row>
    <row r="43" ht="18" customHeight="1" spans="1:7">
      <c r="A43" s="240" t="s">
        <v>48</v>
      </c>
      <c r="B43" s="234">
        <v>39189</v>
      </c>
      <c r="C43" s="234">
        <v>32913</v>
      </c>
      <c r="D43" s="235">
        <f t="shared" si="13"/>
        <v>83.9853019980096</v>
      </c>
      <c r="E43" s="241">
        <v>33836</v>
      </c>
      <c r="F43" s="241">
        <f t="shared" si="14"/>
        <v>-923</v>
      </c>
      <c r="G43" s="277">
        <f t="shared" si="15"/>
        <v>-2.72786381368956</v>
      </c>
    </row>
    <row r="44" ht="18" customHeight="1" spans="1:7">
      <c r="A44" s="240" t="s">
        <v>49</v>
      </c>
      <c r="B44" s="234"/>
      <c r="C44" s="234"/>
      <c r="D44" s="235"/>
      <c r="E44" s="241"/>
      <c r="F44" s="241"/>
      <c r="G44" s="277"/>
    </row>
    <row r="45" ht="18" customHeight="1" spans="1:7">
      <c r="A45" s="285" t="s">
        <v>50</v>
      </c>
      <c r="B45" s="234">
        <v>40728</v>
      </c>
      <c r="C45" s="234">
        <v>28095</v>
      </c>
      <c r="D45" s="235">
        <f t="shared" ref="D45:D49" si="16">C45/B45*100</f>
        <v>68.9820271066588</v>
      </c>
      <c r="E45" s="241">
        <v>34532</v>
      </c>
      <c r="F45" s="241">
        <f t="shared" ref="F45:F49" si="17">C45-E45</f>
        <v>-6437</v>
      </c>
      <c r="G45" s="277">
        <f t="shared" ref="G45:G49" si="18">F45/E45*100</f>
        <v>-18.6406811073787</v>
      </c>
    </row>
    <row r="46" ht="18" customHeight="1" spans="1:7">
      <c r="A46" s="285" t="s">
        <v>51</v>
      </c>
      <c r="B46" s="234">
        <v>2831</v>
      </c>
      <c r="C46" s="234">
        <v>2305</v>
      </c>
      <c r="D46" s="235">
        <f t="shared" si="16"/>
        <v>81.4199929353585</v>
      </c>
      <c r="E46" s="241">
        <v>2400</v>
      </c>
      <c r="F46" s="241">
        <f t="shared" si="17"/>
        <v>-95</v>
      </c>
      <c r="G46" s="277">
        <f t="shared" si="18"/>
        <v>-3.95833333333333</v>
      </c>
    </row>
    <row r="47" ht="13.5" spans="1:7">
      <c r="A47" s="285" t="s">
        <v>52</v>
      </c>
      <c r="B47" s="234"/>
      <c r="C47" s="234"/>
      <c r="D47" s="235"/>
      <c r="E47" s="241"/>
      <c r="F47" s="241"/>
      <c r="G47" s="277"/>
    </row>
    <row r="48" ht="13.5" spans="1:7">
      <c r="A48" s="286" t="s">
        <v>53</v>
      </c>
      <c r="B48" s="234"/>
      <c r="C48" s="234"/>
      <c r="D48" s="235"/>
      <c r="E48" s="241"/>
      <c r="F48" s="241"/>
      <c r="G48" s="277"/>
    </row>
    <row r="49" ht="13.5" spans="1:7">
      <c r="A49" s="279" t="s">
        <v>54</v>
      </c>
      <c r="B49" s="234">
        <f>B33+B34+B42</f>
        <v>190436</v>
      </c>
      <c r="C49" s="234">
        <f>C33+C34+C42</f>
        <v>167901</v>
      </c>
      <c r="D49" s="235">
        <f t="shared" si="16"/>
        <v>88.1666281585414</v>
      </c>
      <c r="E49" s="241">
        <f>E33+E42+E34</f>
        <v>164003</v>
      </c>
      <c r="F49" s="241">
        <f t="shared" si="17"/>
        <v>3898</v>
      </c>
      <c r="G49" s="277">
        <f t="shared" si="18"/>
        <v>2.37678579050383</v>
      </c>
    </row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238888888888889" right="0.238888888888889" top="0.191666666666667" bottom="0.0430555555555556" header="0.238888888888889" footer="0.388888888888889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5"/>
  <sheetViews>
    <sheetView topLeftCell="A10" workbookViewId="0">
      <selection activeCell="B7" sqref="B7"/>
    </sheetView>
  </sheetViews>
  <sheetFormatPr defaultColWidth="9" defaultRowHeight="14.25"/>
  <cols>
    <col min="1" max="1" width="36.625" style="65" customWidth="1"/>
    <col min="2" max="2" width="17.375" style="65" customWidth="1"/>
    <col min="3" max="3" width="23.25" style="65" customWidth="1"/>
    <col min="4" max="251" width="7" style="65"/>
    <col min="252" max="16384" width="9" style="65"/>
  </cols>
  <sheetData>
    <row r="1" s="143" customFormat="1" ht="18.75" customHeight="1" spans="1:251">
      <c r="A1" s="144"/>
      <c r="B1" s="144"/>
      <c r="C1" s="145" t="s">
        <v>1237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</row>
    <row r="2" s="143" customFormat="1" ht="37.5" customHeight="1" spans="1:251">
      <c r="A2" s="122" t="s">
        <v>1238</v>
      </c>
      <c r="B2" s="122"/>
      <c r="C2" s="122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57"/>
    </row>
    <row r="3" s="143" customFormat="1" ht="17.25" customHeight="1" spans="1:251">
      <c r="A3" s="147"/>
      <c r="B3" s="147"/>
      <c r="C3" s="148" t="s">
        <v>3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57"/>
    </row>
    <row r="4" s="143" customFormat="1" ht="30.75" customHeight="1" spans="1:251">
      <c r="A4" s="149" t="s">
        <v>1239</v>
      </c>
      <c r="B4" s="150" t="s">
        <v>1240</v>
      </c>
      <c r="C4" s="151" t="s">
        <v>1241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57"/>
    </row>
    <row r="5" s="143" customFormat="1" ht="24.95" customHeight="1" spans="1:251">
      <c r="A5" s="152" t="s">
        <v>1242</v>
      </c>
      <c r="B5" s="153">
        <f>SUM(B6:B25)-B19</f>
        <v>0</v>
      </c>
      <c r="C5" s="153">
        <f>SUM(C6:C25)-C19</f>
        <v>0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57"/>
    </row>
    <row r="6" s="143" customFormat="1" ht="24.95" customHeight="1" spans="1:251">
      <c r="A6" s="154" t="s">
        <v>61</v>
      </c>
      <c r="B6" s="155"/>
      <c r="C6" s="15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57"/>
    </row>
    <row r="7" s="143" customFormat="1" ht="24.95" customHeight="1" spans="1:251">
      <c r="A7" s="154" t="s">
        <v>1243</v>
      </c>
      <c r="B7" s="155"/>
      <c r="C7" s="15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57"/>
    </row>
    <row r="8" s="143" customFormat="1" ht="24.95" customHeight="1" spans="1:251">
      <c r="A8" s="154" t="s">
        <v>64</v>
      </c>
      <c r="B8" s="153"/>
      <c r="C8" s="15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57"/>
    </row>
    <row r="9" s="143" customFormat="1" ht="24.95" customHeight="1" spans="1:251">
      <c r="A9" s="154" t="s">
        <v>65</v>
      </c>
      <c r="B9" s="153"/>
      <c r="C9" s="153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57"/>
    </row>
    <row r="10" s="143" customFormat="1" ht="24.95" customHeight="1" spans="1:251">
      <c r="A10" s="154" t="s">
        <v>1244</v>
      </c>
      <c r="B10" s="153"/>
      <c r="C10" s="153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57"/>
    </row>
    <row r="11" s="143" customFormat="1" ht="24.95" customHeight="1" spans="1:251">
      <c r="A11" s="154" t="s">
        <v>1245</v>
      </c>
      <c r="B11" s="153"/>
      <c r="C11" s="153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57"/>
    </row>
    <row r="12" s="143" customFormat="1" ht="24.95" customHeight="1" spans="1:251">
      <c r="A12" s="154" t="s">
        <v>1246</v>
      </c>
      <c r="B12" s="153"/>
      <c r="C12" s="15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57"/>
    </row>
    <row r="13" s="143" customFormat="1" ht="24.95" customHeight="1" spans="1:251">
      <c r="A13" s="154" t="s">
        <v>69</v>
      </c>
      <c r="B13" s="153"/>
      <c r="C13" s="15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57"/>
    </row>
    <row r="14" s="143" customFormat="1" ht="24.95" customHeight="1" spans="1:251">
      <c r="A14" s="154" t="s">
        <v>70</v>
      </c>
      <c r="B14" s="153"/>
      <c r="C14" s="153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57"/>
    </row>
    <row r="15" s="143" customFormat="1" ht="24.95" customHeight="1" spans="1:251">
      <c r="A15" s="154" t="s">
        <v>71</v>
      </c>
      <c r="B15" s="153"/>
      <c r="C15" s="153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57"/>
    </row>
    <row r="16" s="143" customFormat="1" ht="24.95" customHeight="1" spans="1:251">
      <c r="A16" s="154" t="s">
        <v>72</v>
      </c>
      <c r="B16" s="153"/>
      <c r="C16" s="15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57"/>
    </row>
    <row r="17" s="143" customFormat="1" ht="24.95" customHeight="1" spans="1:251">
      <c r="A17" s="154" t="s">
        <v>1247</v>
      </c>
      <c r="B17" s="153"/>
      <c r="C17" s="153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57"/>
    </row>
    <row r="18" s="143" customFormat="1" ht="24.95" customHeight="1" spans="1:251">
      <c r="A18" s="154" t="s">
        <v>74</v>
      </c>
      <c r="B18" s="153"/>
      <c r="C18" s="153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57"/>
    </row>
    <row r="19" s="143" customFormat="1" ht="24.95" customHeight="1" spans="1:251">
      <c r="A19" s="154" t="s">
        <v>1248</v>
      </c>
      <c r="B19" s="153"/>
      <c r="C19" s="153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57"/>
    </row>
    <row r="20" s="143" customFormat="1" ht="24.95" customHeight="1" spans="1:251">
      <c r="A20" s="154" t="s">
        <v>75</v>
      </c>
      <c r="B20" s="153"/>
      <c r="C20" s="153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57"/>
    </row>
    <row r="21" s="143" customFormat="1" ht="24.95" customHeight="1" spans="1:251">
      <c r="A21" s="154" t="s">
        <v>77</v>
      </c>
      <c r="B21" s="153"/>
      <c r="C21" s="15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57"/>
    </row>
    <row r="22" s="143" customFormat="1" ht="24.95" customHeight="1" spans="1:251">
      <c r="A22" s="154" t="s">
        <v>78</v>
      </c>
      <c r="B22" s="153"/>
      <c r="C22" s="153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57"/>
    </row>
    <row r="23" s="143" customFormat="1" ht="24.95" customHeight="1" spans="1:251">
      <c r="A23" s="154" t="s">
        <v>79</v>
      </c>
      <c r="B23" s="153"/>
      <c r="C23" s="153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57"/>
    </row>
    <row r="24" s="65" customFormat="1" ht="19" customHeight="1" spans="1:3">
      <c r="A24" s="154" t="s">
        <v>80</v>
      </c>
      <c r="B24" s="153"/>
      <c r="C24" s="153"/>
    </row>
    <row r="25" s="65" customFormat="1" ht="21" customHeight="1" spans="1:3">
      <c r="A25" s="156" t="s">
        <v>81</v>
      </c>
      <c r="B25" s="156"/>
      <c r="C25" s="156"/>
    </row>
  </sheetData>
  <mergeCells count="1">
    <mergeCell ref="A2:C2"/>
  </mergeCells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D13" sqref="D13"/>
    </sheetView>
  </sheetViews>
  <sheetFormatPr defaultColWidth="9" defaultRowHeight="14.25" outlineLevelRow="5" outlineLevelCol="4"/>
  <cols>
    <col min="1" max="1" width="18.5" style="65" customWidth="1"/>
    <col min="2" max="5" width="14.625" style="65" customWidth="1"/>
    <col min="6" max="16384" width="9" style="65"/>
  </cols>
  <sheetData>
    <row r="1" s="65" customFormat="1" ht="21" customHeight="1" spans="1:5">
      <c r="A1" s="66"/>
      <c r="E1" s="67" t="s">
        <v>1249</v>
      </c>
    </row>
    <row r="2" s="65" customFormat="1" ht="30" customHeight="1" spans="1:5">
      <c r="A2" s="98" t="s">
        <v>1250</v>
      </c>
      <c r="B2" s="98"/>
      <c r="C2" s="98"/>
      <c r="D2" s="98"/>
      <c r="E2" s="98"/>
    </row>
    <row r="3" s="65" customFormat="1" ht="23" customHeight="1" spans="5:5">
      <c r="E3" s="69" t="s">
        <v>3</v>
      </c>
    </row>
    <row r="4" s="65" customFormat="1" ht="30" customHeight="1" spans="1:5">
      <c r="A4" s="99" t="s">
        <v>1251</v>
      </c>
      <c r="B4" s="36" t="s">
        <v>1252</v>
      </c>
      <c r="C4" s="36"/>
      <c r="D4" s="141" t="s">
        <v>1253</v>
      </c>
      <c r="E4" s="142"/>
    </row>
    <row r="5" s="65" customFormat="1" ht="30" customHeight="1" spans="1:5">
      <c r="A5" s="100"/>
      <c r="B5" s="101" t="s">
        <v>1254</v>
      </c>
      <c r="C5" s="102" t="s">
        <v>1255</v>
      </c>
      <c r="D5" s="101" t="s">
        <v>1254</v>
      </c>
      <c r="E5" s="101" t="s">
        <v>1255</v>
      </c>
    </row>
    <row r="6" s="65" customFormat="1" ht="30" customHeight="1" spans="1:5">
      <c r="A6" s="101" t="s">
        <v>1256</v>
      </c>
      <c r="B6" s="103">
        <v>0</v>
      </c>
      <c r="C6" s="104">
        <v>0</v>
      </c>
      <c r="D6" s="104">
        <v>0</v>
      </c>
      <c r="E6" s="105">
        <v>0</v>
      </c>
    </row>
  </sheetData>
  <mergeCells count="4">
    <mergeCell ref="A2:E2"/>
    <mergeCell ref="B4:C4"/>
    <mergeCell ref="D4:E4"/>
    <mergeCell ref="A4:A5"/>
  </mergeCells>
  <printOptions horizontalCentered="1"/>
  <pageMargins left="0.161111111111111" right="0.161111111111111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showZeros="0" workbookViewId="0">
      <selection activeCell="E10" sqref="E10"/>
    </sheetView>
  </sheetViews>
  <sheetFormatPr defaultColWidth="9" defaultRowHeight="14.25" outlineLevelCol="3"/>
  <cols>
    <col min="1" max="1" width="33.125" style="126" customWidth="1"/>
    <col min="2" max="2" width="12.25" style="127" customWidth="1"/>
    <col min="3" max="3" width="29.375" style="126" customWidth="1"/>
    <col min="4" max="4" width="12.375" style="126" customWidth="1"/>
    <col min="5" max="16384" width="9" style="126"/>
  </cols>
  <sheetData>
    <row r="1" s="126" customFormat="1" customHeight="1" spans="2:4">
      <c r="B1" s="128"/>
      <c r="C1" s="129"/>
      <c r="D1" s="130" t="s">
        <v>1257</v>
      </c>
    </row>
    <row r="2" s="126" customFormat="1" ht="27.95" customHeight="1" spans="1:4">
      <c r="A2" s="131" t="s">
        <v>1258</v>
      </c>
      <c r="B2" s="131"/>
      <c r="C2" s="131"/>
      <c r="D2" s="131"/>
    </row>
    <row r="3" s="126" customFormat="1" ht="24" customHeight="1" spans="1:4">
      <c r="A3" s="132"/>
      <c r="B3" s="133"/>
      <c r="C3" s="134"/>
      <c r="D3" s="140" t="s">
        <v>3</v>
      </c>
    </row>
    <row r="4" s="126" customFormat="1" ht="36.75" customHeight="1" spans="1:4">
      <c r="A4" s="136" t="s">
        <v>1259</v>
      </c>
      <c r="B4" s="136" t="s">
        <v>1260</v>
      </c>
      <c r="C4" s="136" t="s">
        <v>1261</v>
      </c>
      <c r="D4" s="136" t="s">
        <v>1262</v>
      </c>
    </row>
    <row r="5" s="126" customFormat="1" ht="32" customHeight="1" spans="1:4">
      <c r="A5" s="137" t="s">
        <v>1263</v>
      </c>
      <c r="B5" s="136">
        <f>B6+B7+B8+B9+B10+B11</f>
        <v>258519</v>
      </c>
      <c r="C5" s="138" t="s">
        <v>1264</v>
      </c>
      <c r="D5" s="136">
        <f>D6+D7+D8+D9</f>
        <v>268453</v>
      </c>
    </row>
    <row r="6" s="126" customFormat="1" ht="32" customHeight="1" spans="1:4">
      <c r="A6" s="120" t="s">
        <v>1265</v>
      </c>
      <c r="B6" s="136"/>
      <c r="C6" s="138" t="s">
        <v>1266</v>
      </c>
      <c r="D6" s="136">
        <v>268453</v>
      </c>
    </row>
    <row r="7" s="126" customFormat="1" ht="32" customHeight="1" spans="1:4">
      <c r="A7" s="120" t="s">
        <v>1267</v>
      </c>
      <c r="B7" s="136"/>
      <c r="C7" s="138" t="s">
        <v>1268</v>
      </c>
      <c r="D7" s="136"/>
    </row>
    <row r="8" s="126" customFormat="1" ht="32" customHeight="1" spans="1:4">
      <c r="A8" s="138" t="s">
        <v>1269</v>
      </c>
      <c r="B8" s="136">
        <v>258400</v>
      </c>
      <c r="C8" s="138" t="s">
        <v>1270</v>
      </c>
      <c r="D8" s="136"/>
    </row>
    <row r="9" s="126" customFormat="1" ht="32" customHeight="1" spans="1:4">
      <c r="A9" s="138" t="s">
        <v>1271</v>
      </c>
      <c r="B9" s="136">
        <v>119</v>
      </c>
      <c r="C9" s="138" t="s">
        <v>1272</v>
      </c>
      <c r="D9" s="136"/>
    </row>
    <row r="10" s="126" customFormat="1" ht="32" customHeight="1" spans="1:4">
      <c r="A10" s="138" t="s">
        <v>1273</v>
      </c>
      <c r="B10" s="136"/>
      <c r="C10" s="139" t="s">
        <v>1274</v>
      </c>
      <c r="D10" s="36"/>
    </row>
    <row r="11" s="126" customFormat="1" ht="32" customHeight="1" spans="1:4">
      <c r="A11" s="138" t="s">
        <v>1275</v>
      </c>
      <c r="B11" s="36"/>
      <c r="C11" s="138" t="s">
        <v>1276</v>
      </c>
      <c r="D11" s="36">
        <v>3</v>
      </c>
    </row>
    <row r="12" s="126" customFormat="1" ht="32" customHeight="1" spans="1:4">
      <c r="A12" s="138"/>
      <c r="B12" s="36"/>
      <c r="C12" s="138"/>
      <c r="D12" s="36"/>
    </row>
    <row r="13" s="126" customFormat="1" ht="32" customHeight="1" spans="1:4">
      <c r="A13" s="138" t="s">
        <v>1277</v>
      </c>
      <c r="B13" s="136">
        <f>B5</f>
        <v>258519</v>
      </c>
      <c r="C13" s="138" t="s">
        <v>1278</v>
      </c>
      <c r="D13" s="136">
        <f>D5+D10+D11</f>
        <v>268456</v>
      </c>
    </row>
    <row r="14" s="126" customFormat="1" ht="32" customHeight="1" spans="1:4">
      <c r="A14" s="138" t="s">
        <v>1279</v>
      </c>
      <c r="B14" s="136">
        <v>30931</v>
      </c>
      <c r="C14" s="138" t="s">
        <v>1280</v>
      </c>
      <c r="D14" s="136">
        <f>D15+D16+D17</f>
        <v>21000</v>
      </c>
    </row>
    <row r="15" s="126" customFormat="1" ht="32" customHeight="1" spans="1:4">
      <c r="A15" s="138" t="s">
        <v>1281</v>
      </c>
      <c r="B15" s="36"/>
      <c r="C15" s="139" t="s">
        <v>1282</v>
      </c>
      <c r="D15" s="136"/>
    </row>
    <row r="16" s="126" customFormat="1" ht="32" customHeight="1" spans="1:4">
      <c r="A16" s="139" t="s">
        <v>1283</v>
      </c>
      <c r="B16" s="36"/>
      <c r="C16" s="139" t="s">
        <v>1284</v>
      </c>
      <c r="D16" s="136">
        <v>4200</v>
      </c>
    </row>
    <row r="17" s="126" customFormat="1" ht="32" customHeight="1" spans="1:4">
      <c r="A17" s="138" t="s">
        <v>1285</v>
      </c>
      <c r="B17" s="136"/>
      <c r="C17" s="138" t="s">
        <v>1286</v>
      </c>
      <c r="D17" s="136">
        <v>16800</v>
      </c>
    </row>
    <row r="18" s="126" customFormat="1" ht="32" customHeight="1" spans="1:4">
      <c r="A18" s="138" t="s">
        <v>1287</v>
      </c>
      <c r="B18" s="136"/>
      <c r="C18" s="138" t="s">
        <v>1288</v>
      </c>
      <c r="D18" s="136"/>
    </row>
    <row r="19" s="126" customFormat="1" ht="32" customHeight="1" spans="1:4">
      <c r="A19" s="138" t="s">
        <v>1289</v>
      </c>
      <c r="B19" s="36">
        <v>6</v>
      </c>
      <c r="C19" s="138" t="s">
        <v>112</v>
      </c>
      <c r="D19" s="139"/>
    </row>
    <row r="20" s="126" customFormat="1" ht="32" customHeight="1" spans="1:4">
      <c r="A20" s="138"/>
      <c r="B20" s="136"/>
      <c r="C20" s="139"/>
      <c r="D20" s="136"/>
    </row>
    <row r="21" s="126" customFormat="1" ht="32" customHeight="1" spans="1:4">
      <c r="A21" s="138" t="s">
        <v>1290</v>
      </c>
      <c r="B21" s="136">
        <f>B13+B14+B18+B19</f>
        <v>289456</v>
      </c>
      <c r="C21" s="138" t="s">
        <v>1291</v>
      </c>
      <c r="D21" s="136">
        <f>D13+D14+D18+D19</f>
        <v>289456</v>
      </c>
    </row>
    <row r="22" ht="24.95" customHeight="1"/>
  </sheetData>
  <mergeCells count="1">
    <mergeCell ref="A2:D2"/>
  </mergeCells>
  <printOptions horizontalCentered="1"/>
  <pageMargins left="0.629861111111111" right="0.354166666666667" top="0.472222222222222" bottom="0.314583333333333" header="0.984027777777778" footer="0.472222222222222"/>
  <pageSetup paperSize="9" fitToHeight="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showZeros="0" workbookViewId="0">
      <selection activeCell="C13" sqref="C13"/>
    </sheetView>
  </sheetViews>
  <sheetFormatPr defaultColWidth="9" defaultRowHeight="14.25" outlineLevelCol="3"/>
  <cols>
    <col min="1" max="1" width="33.125" style="126" customWidth="1"/>
    <col min="2" max="2" width="12.25" style="127" customWidth="1"/>
    <col min="3" max="3" width="29.375" style="126" customWidth="1"/>
    <col min="4" max="4" width="12.375" style="126" customWidth="1"/>
    <col min="5" max="16384" width="9" style="126"/>
  </cols>
  <sheetData>
    <row r="1" s="126" customFormat="1" customHeight="1" spans="2:4">
      <c r="B1" s="128"/>
      <c r="C1" s="129"/>
      <c r="D1" s="130" t="s">
        <v>1292</v>
      </c>
    </row>
    <row r="2" s="126" customFormat="1" ht="27.95" customHeight="1" spans="1:4">
      <c r="A2" s="131" t="s">
        <v>1293</v>
      </c>
      <c r="B2" s="131"/>
      <c r="C2" s="131"/>
      <c r="D2" s="131"/>
    </row>
    <row r="3" s="126" customFormat="1" ht="20" customHeight="1" spans="1:4">
      <c r="A3" s="132"/>
      <c r="B3" s="133"/>
      <c r="C3" s="134"/>
      <c r="D3" s="135" t="s">
        <v>3</v>
      </c>
    </row>
    <row r="4" s="126" customFormat="1" ht="31" customHeight="1" spans="1:4">
      <c r="A4" s="136" t="s">
        <v>1259</v>
      </c>
      <c r="B4" s="136" t="s">
        <v>1294</v>
      </c>
      <c r="C4" s="136" t="s">
        <v>1261</v>
      </c>
      <c r="D4" s="136" t="s">
        <v>1294</v>
      </c>
    </row>
    <row r="5" s="126" customFormat="1" ht="31" customHeight="1" spans="1:4">
      <c r="A5" s="137" t="s">
        <v>1263</v>
      </c>
      <c r="B5" s="136">
        <f>B6+B7+B8+B9+B10+B11</f>
        <v>216000</v>
      </c>
      <c r="C5" s="138" t="s">
        <v>1264</v>
      </c>
      <c r="D5" s="136">
        <f>D6+D7+D8+D9</f>
        <v>207900</v>
      </c>
    </row>
    <row r="6" s="126" customFormat="1" ht="31" customHeight="1" spans="1:4">
      <c r="A6" s="120" t="s">
        <v>1265</v>
      </c>
      <c r="B6" s="136"/>
      <c r="C6" s="138" t="s">
        <v>1266</v>
      </c>
      <c r="D6" s="136">
        <v>207900</v>
      </c>
    </row>
    <row r="7" s="126" customFormat="1" ht="31" customHeight="1" spans="1:4">
      <c r="A7" s="120" t="s">
        <v>1267</v>
      </c>
      <c r="B7" s="136"/>
      <c r="C7" s="138" t="s">
        <v>1268</v>
      </c>
      <c r="D7" s="136"/>
    </row>
    <row r="8" s="126" customFormat="1" ht="31" customHeight="1" spans="1:4">
      <c r="A8" s="138" t="s">
        <v>1269</v>
      </c>
      <c r="B8" s="136">
        <v>216000</v>
      </c>
      <c r="C8" s="138" t="s">
        <v>1270</v>
      </c>
      <c r="D8" s="136"/>
    </row>
    <row r="9" s="126" customFormat="1" ht="31" customHeight="1" spans="1:4">
      <c r="A9" s="138" t="s">
        <v>1271</v>
      </c>
      <c r="B9" s="136"/>
      <c r="C9" s="138" t="s">
        <v>1272</v>
      </c>
      <c r="D9" s="136"/>
    </row>
    <row r="10" s="126" customFormat="1" ht="31" customHeight="1" spans="1:4">
      <c r="A10" s="138" t="s">
        <v>1273</v>
      </c>
      <c r="B10" s="136"/>
      <c r="C10" s="139" t="s">
        <v>1274</v>
      </c>
      <c r="D10" s="36"/>
    </row>
    <row r="11" s="126" customFormat="1" ht="31" customHeight="1" spans="1:4">
      <c r="A11" s="138" t="s">
        <v>1275</v>
      </c>
      <c r="B11" s="36"/>
      <c r="C11" s="138" t="s">
        <v>1295</v>
      </c>
      <c r="D11" s="136"/>
    </row>
    <row r="12" s="126" customFormat="1" ht="31" customHeight="1" spans="1:4">
      <c r="A12" s="139"/>
      <c r="B12" s="139"/>
      <c r="C12" s="139"/>
      <c r="D12" s="139"/>
    </row>
    <row r="13" s="126" customFormat="1" ht="31" customHeight="1" spans="1:4">
      <c r="A13" s="138" t="s">
        <v>1277</v>
      </c>
      <c r="B13" s="136">
        <f>B5</f>
        <v>216000</v>
      </c>
      <c r="C13" s="138" t="s">
        <v>1278</v>
      </c>
      <c r="D13" s="136">
        <f>D5+D10+D11</f>
        <v>207900</v>
      </c>
    </row>
    <row r="14" s="126" customFormat="1" ht="31" customHeight="1" spans="1:4">
      <c r="A14" s="138" t="s">
        <v>1279</v>
      </c>
      <c r="B14" s="136">
        <f>B15+B16+B17</f>
        <v>0</v>
      </c>
      <c r="C14" s="138" t="s">
        <v>1280</v>
      </c>
      <c r="D14" s="136">
        <f>D15+D16+D17</f>
        <v>8100</v>
      </c>
    </row>
    <row r="15" s="126" customFormat="1" ht="31" customHeight="1" spans="1:4">
      <c r="A15" s="138" t="s">
        <v>1281</v>
      </c>
      <c r="B15" s="36"/>
      <c r="C15" s="139" t="s">
        <v>1282</v>
      </c>
      <c r="D15" s="136"/>
    </row>
    <row r="16" s="126" customFormat="1" ht="31" customHeight="1" spans="1:4">
      <c r="A16" s="139" t="s">
        <v>1283</v>
      </c>
      <c r="B16" s="36"/>
      <c r="C16" s="139" t="s">
        <v>1284</v>
      </c>
      <c r="D16" s="136">
        <v>8100</v>
      </c>
    </row>
    <row r="17" s="126" customFormat="1" ht="31" customHeight="1" spans="1:4">
      <c r="A17" s="138" t="s">
        <v>1285</v>
      </c>
      <c r="B17" s="136"/>
      <c r="C17" s="138" t="s">
        <v>1286</v>
      </c>
      <c r="D17" s="136"/>
    </row>
    <row r="18" s="126" customFormat="1" ht="31" customHeight="1" spans="1:4">
      <c r="A18" s="138" t="s">
        <v>1287</v>
      </c>
      <c r="B18" s="136"/>
      <c r="C18" s="138" t="s">
        <v>1288</v>
      </c>
      <c r="D18" s="136"/>
    </row>
    <row r="19" s="126" customFormat="1" ht="31" customHeight="1" spans="1:4">
      <c r="A19" s="138" t="s">
        <v>1289</v>
      </c>
      <c r="B19" s="36"/>
      <c r="C19" s="138" t="s">
        <v>112</v>
      </c>
      <c r="D19" s="139"/>
    </row>
    <row r="20" s="126" customFormat="1" ht="31" customHeight="1" spans="1:4">
      <c r="A20" s="138"/>
      <c r="B20" s="136"/>
      <c r="C20" s="139"/>
      <c r="D20" s="136"/>
    </row>
    <row r="21" s="126" customFormat="1" ht="31" customHeight="1" spans="1:4">
      <c r="A21" s="138"/>
      <c r="B21" s="136"/>
      <c r="C21" s="138"/>
      <c r="D21" s="136"/>
    </row>
    <row r="22" s="126" customFormat="1" ht="31" customHeight="1" spans="1:4">
      <c r="A22" s="138" t="s">
        <v>1290</v>
      </c>
      <c r="B22" s="136">
        <f>B13+B14+B18+B19</f>
        <v>216000</v>
      </c>
      <c r="C22" s="138" t="s">
        <v>1291</v>
      </c>
      <c r="D22" s="136">
        <f>D13+D14+D18+D19</f>
        <v>216000</v>
      </c>
    </row>
    <row r="23" ht="24.95" customHeight="1"/>
  </sheetData>
  <mergeCells count="1">
    <mergeCell ref="A2:D2"/>
  </mergeCells>
  <printOptions horizontalCentered="1"/>
  <pageMargins left="0.629861111111111" right="0.354166666666667" top="0.472222222222222" bottom="0.314583333333333" header="0.984027777777778" footer="0.472222222222222"/>
  <pageSetup paperSize="9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3.5" outlineLevelCol="1"/>
  <cols>
    <col min="1" max="1" width="30.375" customWidth="1"/>
    <col min="2" max="2" width="45.25" customWidth="1"/>
  </cols>
  <sheetData>
    <row r="1" spans="2:2">
      <c r="B1" s="121" t="s">
        <v>1296</v>
      </c>
    </row>
    <row r="2" ht="66" customHeight="1" spans="1:2">
      <c r="A2" s="122" t="s">
        <v>1297</v>
      </c>
      <c r="B2" s="122"/>
    </row>
    <row r="3" ht="23" customHeight="1" spans="1:2">
      <c r="A3" s="123"/>
      <c r="B3" s="121" t="s">
        <v>3</v>
      </c>
    </row>
    <row r="4" ht="25" customHeight="1" spans="1:2">
      <c r="A4" s="124" t="s">
        <v>1251</v>
      </c>
      <c r="B4" s="124" t="s">
        <v>1294</v>
      </c>
    </row>
    <row r="5" ht="25" customHeight="1" spans="1:2">
      <c r="A5" s="125"/>
      <c r="B5" s="125"/>
    </row>
    <row r="6" ht="25" customHeight="1" spans="1:2">
      <c r="A6" s="125"/>
      <c r="B6" s="125"/>
    </row>
    <row r="7" ht="25" customHeight="1" spans="1:2">
      <c r="A7" s="125"/>
      <c r="B7" s="125"/>
    </row>
    <row r="8" ht="25" customHeight="1" spans="1:2">
      <c r="A8" s="125"/>
      <c r="B8" s="125"/>
    </row>
    <row r="9" ht="25" customHeight="1" spans="1:2">
      <c r="A9" s="125"/>
      <c r="B9" s="125"/>
    </row>
    <row r="10" ht="25" customHeight="1" spans="1:2">
      <c r="A10" s="125"/>
      <c r="B10" s="125"/>
    </row>
    <row r="11" ht="25" customHeight="1" spans="1:2">
      <c r="A11" s="125"/>
      <c r="B11" s="125"/>
    </row>
    <row r="12" ht="25" customHeight="1" spans="1:2">
      <c r="A12" s="125" t="s">
        <v>1180</v>
      </c>
      <c r="B12" s="125">
        <v>0</v>
      </c>
    </row>
  </sheetData>
  <mergeCells count="1">
    <mergeCell ref="A2:B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27"/>
  <sheetViews>
    <sheetView workbookViewId="0">
      <selection activeCell="B6" sqref="B6"/>
    </sheetView>
  </sheetViews>
  <sheetFormatPr defaultColWidth="9" defaultRowHeight="14.25" outlineLevelCol="2"/>
  <cols>
    <col min="1" max="1" width="54.125" style="45" customWidth="1"/>
    <col min="2" max="2" width="25.75" style="45" customWidth="1"/>
    <col min="3" max="16384" width="9" style="45"/>
  </cols>
  <sheetData>
    <row r="1" ht="23" customHeight="1" spans="1:2">
      <c r="A1" s="107"/>
      <c r="B1" s="108" t="s">
        <v>1298</v>
      </c>
    </row>
    <row r="2" ht="30.75" customHeight="1" spans="1:2">
      <c r="A2" s="109" t="s">
        <v>1299</v>
      </c>
      <c r="B2" s="109"/>
    </row>
    <row r="3" ht="18.75" customHeight="1" spans="1:2">
      <c r="A3" s="110"/>
      <c r="B3" s="111" t="s">
        <v>3</v>
      </c>
    </row>
    <row r="4" s="45" customFormat="1" ht="24.95" customHeight="1" spans="1:2">
      <c r="A4" s="112" t="s">
        <v>1171</v>
      </c>
      <c r="B4" s="112" t="s">
        <v>1294</v>
      </c>
    </row>
    <row r="5" s="45" customFormat="1" ht="24.95" customHeight="1" spans="1:3">
      <c r="A5" s="113" t="s">
        <v>1236</v>
      </c>
      <c r="B5" s="114">
        <f>B6+B10+B16+B21</f>
        <v>0</v>
      </c>
      <c r="C5" s="115"/>
    </row>
    <row r="6" s="106" customFormat="1" ht="24.95" customHeight="1" spans="1:2">
      <c r="A6" s="116" t="s">
        <v>66</v>
      </c>
      <c r="B6" s="117"/>
    </row>
    <row r="7" s="106" customFormat="1" ht="24.95" customHeight="1" spans="1:2">
      <c r="A7" s="116" t="s">
        <v>1300</v>
      </c>
      <c r="B7" s="117"/>
    </row>
    <row r="8" s="106" customFormat="1" ht="24.95" customHeight="1" spans="1:2">
      <c r="A8" s="116" t="s">
        <v>1301</v>
      </c>
      <c r="B8" s="118"/>
    </row>
    <row r="9" ht="24.95" customHeight="1" spans="1:2">
      <c r="A9" s="116" t="s">
        <v>1302</v>
      </c>
      <c r="B9" s="118"/>
    </row>
    <row r="10" s="106" customFormat="1" ht="24.95" customHeight="1" spans="1:2">
      <c r="A10" s="116" t="s">
        <v>67</v>
      </c>
      <c r="B10" s="117"/>
    </row>
    <row r="11" s="106" customFormat="1" ht="24.95" customHeight="1" spans="1:2">
      <c r="A11" s="116" t="s">
        <v>1303</v>
      </c>
      <c r="B11" s="117"/>
    </row>
    <row r="12" s="106" customFormat="1" ht="24.95" customHeight="1" spans="1:2">
      <c r="A12" s="116" t="s">
        <v>1304</v>
      </c>
      <c r="B12" s="118"/>
    </row>
    <row r="13" ht="24.95" customHeight="1" spans="1:2">
      <c r="A13" s="116" t="s">
        <v>1305</v>
      </c>
      <c r="B13" s="118"/>
    </row>
    <row r="14" ht="24.95" customHeight="1" spans="1:2">
      <c r="A14" s="116" t="s">
        <v>1306</v>
      </c>
      <c r="B14" s="117"/>
    </row>
    <row r="15" ht="24.95" customHeight="1" spans="1:2">
      <c r="A15" s="116" t="s">
        <v>1305</v>
      </c>
      <c r="B15" s="117"/>
    </row>
    <row r="16" s="106" customFormat="1" ht="24.95" customHeight="1" spans="1:2">
      <c r="A16" s="116" t="s">
        <v>70</v>
      </c>
      <c r="B16" s="117"/>
    </row>
    <row r="17" s="106" customFormat="1" ht="24.95" customHeight="1" spans="1:2">
      <c r="A17" s="116" t="s">
        <v>1307</v>
      </c>
      <c r="B17" s="117"/>
    </row>
    <row r="18" s="106" customFormat="1" ht="24.95" customHeight="1" spans="1:2">
      <c r="A18" s="119" t="s">
        <v>1308</v>
      </c>
      <c r="B18" s="118"/>
    </row>
    <row r="19" s="106" customFormat="1" ht="24.95" customHeight="1" spans="1:2">
      <c r="A19" s="119" t="s">
        <v>1309</v>
      </c>
      <c r="B19" s="118"/>
    </row>
    <row r="20" s="45" customFormat="1" ht="24.95" customHeight="1" spans="1:2">
      <c r="A20" s="119" t="s">
        <v>1310</v>
      </c>
      <c r="B20" s="118"/>
    </row>
    <row r="21" ht="24.95" customHeight="1" spans="1:2">
      <c r="A21" s="116" t="s">
        <v>81</v>
      </c>
      <c r="B21" s="117"/>
    </row>
    <row r="22" ht="24.95" customHeight="1" spans="1:2">
      <c r="A22" s="120" t="s">
        <v>1311</v>
      </c>
      <c r="B22" s="117"/>
    </row>
    <row r="23" ht="24.95" customHeight="1" spans="1:2">
      <c r="A23" s="120" t="s">
        <v>1312</v>
      </c>
      <c r="B23" s="118"/>
    </row>
    <row r="24" ht="24.95" customHeight="1" spans="1:2">
      <c r="A24" s="120" t="s">
        <v>1313</v>
      </c>
      <c r="B24" s="118"/>
    </row>
    <row r="25" ht="24.95" customHeight="1" spans="1:2">
      <c r="A25" s="120" t="s">
        <v>1314</v>
      </c>
      <c r="B25" s="118"/>
    </row>
    <row r="26" ht="24.95" customHeight="1" spans="1:2">
      <c r="A26" s="120" t="s">
        <v>1315</v>
      </c>
      <c r="B26" s="118"/>
    </row>
    <row r="27" ht="24.95" customHeight="1" spans="1:2">
      <c r="A27" s="120" t="s">
        <v>1316</v>
      </c>
      <c r="B27" s="118"/>
    </row>
  </sheetData>
  <mergeCells count="1">
    <mergeCell ref="A2:B2"/>
  </mergeCells>
  <printOptions horizontalCentered="1"/>
  <pageMargins left="0.389583333333333" right="0.389583333333333" top="0.589583333333333" bottom="0.589583333333333" header="0.309722222222222" footer="0.309722222222222"/>
  <pageSetup paperSize="9" orientation="portrait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E11" sqref="E11"/>
    </sheetView>
  </sheetViews>
  <sheetFormatPr defaultColWidth="9" defaultRowHeight="14.25" outlineLevelRow="5" outlineLevelCol="4"/>
  <cols>
    <col min="1" max="1" width="17.125" style="65" customWidth="1"/>
    <col min="2" max="5" width="16.25" style="65" customWidth="1"/>
    <col min="6" max="16384" width="9" style="65"/>
  </cols>
  <sheetData>
    <row r="1" s="65" customFormat="1" spans="1:5">
      <c r="A1" s="66"/>
      <c r="E1" s="67" t="s">
        <v>1317</v>
      </c>
    </row>
    <row r="2" s="65" customFormat="1" ht="30" customHeight="1" spans="1:5">
      <c r="A2" s="98" t="s">
        <v>1318</v>
      </c>
      <c r="B2" s="98"/>
      <c r="C2" s="98"/>
      <c r="D2" s="98"/>
      <c r="E2" s="98"/>
    </row>
    <row r="3" s="65" customFormat="1" ht="15" customHeight="1" spans="5:5">
      <c r="E3" s="69" t="s">
        <v>3</v>
      </c>
    </row>
    <row r="4" s="65" customFormat="1" ht="30" customHeight="1" spans="1:5">
      <c r="A4" s="99" t="s">
        <v>1251</v>
      </c>
      <c r="B4" s="36" t="s">
        <v>1252</v>
      </c>
      <c r="C4" s="36"/>
      <c r="D4" s="36" t="s">
        <v>1253</v>
      </c>
      <c r="E4" s="36"/>
    </row>
    <row r="5" s="65" customFormat="1" ht="30" customHeight="1" spans="1:5">
      <c r="A5" s="100"/>
      <c r="B5" s="101" t="s">
        <v>1254</v>
      </c>
      <c r="C5" s="102" t="s">
        <v>1255</v>
      </c>
      <c r="D5" s="101" t="s">
        <v>1254</v>
      </c>
      <c r="E5" s="101" t="s">
        <v>1255</v>
      </c>
    </row>
    <row r="6" s="65" customFormat="1" ht="30" customHeight="1" spans="1:5">
      <c r="A6" s="101" t="s">
        <v>1256</v>
      </c>
      <c r="B6" s="103">
        <v>0</v>
      </c>
      <c r="C6" s="104">
        <v>0</v>
      </c>
      <c r="D6" s="104">
        <v>0</v>
      </c>
      <c r="E6" s="105">
        <v>0</v>
      </c>
    </row>
  </sheetData>
  <mergeCells count="4">
    <mergeCell ref="A2:E2"/>
    <mergeCell ref="B4:C4"/>
    <mergeCell ref="D4:E4"/>
    <mergeCell ref="A4:A5"/>
  </mergeCells>
  <printOptions horizontalCentered="1"/>
  <pageMargins left="0" right="0" top="0.409027777777778" bottom="0.409027777777778" header="0.5" footer="0.5"/>
  <pageSetup paperSize="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opLeftCell="A2" workbookViewId="0">
      <selection activeCell="C4" sqref="C4:D4"/>
    </sheetView>
  </sheetViews>
  <sheetFormatPr defaultColWidth="9" defaultRowHeight="14.25" outlineLevelCol="3"/>
  <cols>
    <col min="1" max="1" width="29.75" style="74" customWidth="1"/>
    <col min="2" max="2" width="13.375" style="75" customWidth="1"/>
    <col min="3" max="3" width="31.875" style="74" customWidth="1"/>
    <col min="4" max="4" width="13.375" style="75" customWidth="1"/>
    <col min="5" max="256" width="9" style="74"/>
    <col min="257" max="257" width="48.875" style="74" customWidth="1"/>
    <col min="258" max="258" width="23.625" style="74" customWidth="1"/>
    <col min="259" max="512" width="9" style="74"/>
    <col min="513" max="513" width="48.875" style="74" customWidth="1"/>
    <col min="514" max="514" width="23.625" style="74" customWidth="1"/>
    <col min="515" max="768" width="9" style="74"/>
    <col min="769" max="769" width="48.875" style="74" customWidth="1"/>
    <col min="770" max="770" width="23.625" style="74" customWidth="1"/>
    <col min="771" max="1024" width="9" style="74"/>
    <col min="1025" max="1025" width="48.875" style="74" customWidth="1"/>
    <col min="1026" max="1026" width="23.625" style="74" customWidth="1"/>
    <col min="1027" max="1280" width="9" style="74"/>
    <col min="1281" max="1281" width="48.875" style="74" customWidth="1"/>
    <col min="1282" max="1282" width="23.625" style="74" customWidth="1"/>
    <col min="1283" max="1536" width="9" style="74"/>
    <col min="1537" max="1537" width="48.875" style="74" customWidth="1"/>
    <col min="1538" max="1538" width="23.625" style="74" customWidth="1"/>
    <col min="1539" max="1792" width="9" style="74"/>
    <col min="1793" max="1793" width="48.875" style="74" customWidth="1"/>
    <col min="1794" max="1794" width="23.625" style="74" customWidth="1"/>
    <col min="1795" max="2048" width="9" style="74"/>
    <col min="2049" max="2049" width="48.875" style="74" customWidth="1"/>
    <col min="2050" max="2050" width="23.625" style="74" customWidth="1"/>
    <col min="2051" max="2304" width="9" style="74"/>
    <col min="2305" max="2305" width="48.875" style="74" customWidth="1"/>
    <col min="2306" max="2306" width="23.625" style="74" customWidth="1"/>
    <col min="2307" max="2560" width="9" style="74"/>
    <col min="2561" max="2561" width="48.875" style="74" customWidth="1"/>
    <col min="2562" max="2562" width="23.625" style="74" customWidth="1"/>
    <col min="2563" max="2816" width="9" style="74"/>
    <col min="2817" max="2817" width="48.875" style="74" customWidth="1"/>
    <col min="2818" max="2818" width="23.625" style="74" customWidth="1"/>
    <col min="2819" max="3072" width="9" style="74"/>
    <col min="3073" max="3073" width="48.875" style="74" customWidth="1"/>
    <col min="3074" max="3074" width="23.625" style="74" customWidth="1"/>
    <col min="3075" max="3328" width="9" style="74"/>
    <col min="3329" max="3329" width="48.875" style="74" customWidth="1"/>
    <col min="3330" max="3330" width="23.625" style="74" customWidth="1"/>
    <col min="3331" max="3584" width="9" style="74"/>
    <col min="3585" max="3585" width="48.875" style="74" customWidth="1"/>
    <col min="3586" max="3586" width="23.625" style="74" customWidth="1"/>
    <col min="3587" max="3840" width="9" style="74"/>
    <col min="3841" max="3841" width="48.875" style="74" customWidth="1"/>
    <col min="3842" max="3842" width="23.625" style="74" customWidth="1"/>
    <col min="3843" max="4096" width="9" style="74"/>
    <col min="4097" max="4097" width="48.875" style="74" customWidth="1"/>
    <col min="4098" max="4098" width="23.625" style="74" customWidth="1"/>
    <col min="4099" max="4352" width="9" style="74"/>
    <col min="4353" max="4353" width="48.875" style="74" customWidth="1"/>
    <col min="4354" max="4354" width="23.625" style="74" customWidth="1"/>
    <col min="4355" max="4608" width="9" style="74"/>
    <col min="4609" max="4609" width="48.875" style="74" customWidth="1"/>
    <col min="4610" max="4610" width="23.625" style="74" customWidth="1"/>
    <col min="4611" max="4864" width="9" style="74"/>
    <col min="4865" max="4865" width="48.875" style="74" customWidth="1"/>
    <col min="4866" max="4866" width="23.625" style="74" customWidth="1"/>
    <col min="4867" max="5120" width="9" style="74"/>
    <col min="5121" max="5121" width="48.875" style="74" customWidth="1"/>
    <col min="5122" max="5122" width="23.625" style="74" customWidth="1"/>
    <col min="5123" max="5376" width="9" style="74"/>
    <col min="5377" max="5377" width="48.875" style="74" customWidth="1"/>
    <col min="5378" max="5378" width="23.625" style="74" customWidth="1"/>
    <col min="5379" max="5632" width="9" style="74"/>
    <col min="5633" max="5633" width="48.875" style="74" customWidth="1"/>
    <col min="5634" max="5634" width="23.625" style="74" customWidth="1"/>
    <col min="5635" max="5888" width="9" style="74"/>
    <col min="5889" max="5889" width="48.875" style="74" customWidth="1"/>
    <col min="5890" max="5890" width="23.625" style="74" customWidth="1"/>
    <col min="5891" max="6144" width="9" style="74"/>
    <col min="6145" max="6145" width="48.875" style="74" customWidth="1"/>
    <col min="6146" max="6146" width="23.625" style="74" customWidth="1"/>
    <col min="6147" max="6400" width="9" style="74"/>
    <col min="6401" max="6401" width="48.875" style="74" customWidth="1"/>
    <col min="6402" max="6402" width="23.625" style="74" customWidth="1"/>
    <col min="6403" max="6656" width="9" style="74"/>
    <col min="6657" max="6657" width="48.875" style="74" customWidth="1"/>
    <col min="6658" max="6658" width="23.625" style="74" customWidth="1"/>
    <col min="6659" max="6912" width="9" style="74"/>
    <col min="6913" max="6913" width="48.875" style="74" customWidth="1"/>
    <col min="6914" max="6914" width="23.625" style="74" customWidth="1"/>
    <col min="6915" max="7168" width="9" style="74"/>
    <col min="7169" max="7169" width="48.875" style="74" customWidth="1"/>
    <col min="7170" max="7170" width="23.625" style="74" customWidth="1"/>
    <col min="7171" max="7424" width="9" style="74"/>
    <col min="7425" max="7425" width="48.875" style="74" customWidth="1"/>
    <col min="7426" max="7426" width="23.625" style="74" customWidth="1"/>
    <col min="7427" max="7680" width="9" style="74"/>
    <col min="7681" max="7681" width="48.875" style="74" customWidth="1"/>
    <col min="7682" max="7682" width="23.625" style="74" customWidth="1"/>
    <col min="7683" max="7936" width="9" style="74"/>
    <col min="7937" max="7937" width="48.875" style="74" customWidth="1"/>
    <col min="7938" max="7938" width="23.625" style="74" customWidth="1"/>
    <col min="7939" max="8192" width="9" style="74"/>
    <col min="8193" max="8193" width="48.875" style="74" customWidth="1"/>
    <col min="8194" max="8194" width="23.625" style="74" customWidth="1"/>
    <col min="8195" max="8448" width="9" style="74"/>
    <col min="8449" max="8449" width="48.875" style="74" customWidth="1"/>
    <col min="8450" max="8450" width="23.625" style="74" customWidth="1"/>
    <col min="8451" max="8704" width="9" style="74"/>
    <col min="8705" max="8705" width="48.875" style="74" customWidth="1"/>
    <col min="8706" max="8706" width="23.625" style="74" customWidth="1"/>
    <col min="8707" max="8960" width="9" style="74"/>
    <col min="8961" max="8961" width="48.875" style="74" customWidth="1"/>
    <col min="8962" max="8962" width="23.625" style="74" customWidth="1"/>
    <col min="8963" max="9216" width="9" style="74"/>
    <col min="9217" max="9217" width="48.875" style="74" customWidth="1"/>
    <col min="9218" max="9218" width="23.625" style="74" customWidth="1"/>
    <col min="9219" max="9472" width="9" style="74"/>
    <col min="9473" max="9473" width="48.875" style="74" customWidth="1"/>
    <col min="9474" max="9474" width="23.625" style="74" customWidth="1"/>
    <col min="9475" max="9728" width="9" style="74"/>
    <col min="9729" max="9729" width="48.875" style="74" customWidth="1"/>
    <col min="9730" max="9730" width="23.625" style="74" customWidth="1"/>
    <col min="9731" max="9984" width="9" style="74"/>
    <col min="9985" max="9985" width="48.875" style="74" customWidth="1"/>
    <col min="9986" max="9986" width="23.625" style="74" customWidth="1"/>
    <col min="9987" max="10240" width="9" style="74"/>
    <col min="10241" max="10241" width="48.875" style="74" customWidth="1"/>
    <col min="10242" max="10242" width="23.625" style="74" customWidth="1"/>
    <col min="10243" max="10496" width="9" style="74"/>
    <col min="10497" max="10497" width="48.875" style="74" customWidth="1"/>
    <col min="10498" max="10498" width="23.625" style="74" customWidth="1"/>
    <col min="10499" max="10752" width="9" style="74"/>
    <col min="10753" max="10753" width="48.875" style="74" customWidth="1"/>
    <col min="10754" max="10754" width="23.625" style="74" customWidth="1"/>
    <col min="10755" max="11008" width="9" style="74"/>
    <col min="11009" max="11009" width="48.875" style="74" customWidth="1"/>
    <col min="11010" max="11010" width="23.625" style="74" customWidth="1"/>
    <col min="11011" max="11264" width="9" style="74"/>
    <col min="11265" max="11265" width="48.875" style="74" customWidth="1"/>
    <col min="11266" max="11266" width="23.625" style="74" customWidth="1"/>
    <col min="11267" max="11520" width="9" style="74"/>
    <col min="11521" max="11521" width="48.875" style="74" customWidth="1"/>
    <col min="11522" max="11522" width="23.625" style="74" customWidth="1"/>
    <col min="11523" max="11776" width="9" style="74"/>
    <col min="11777" max="11777" width="48.875" style="74" customWidth="1"/>
    <col min="11778" max="11778" width="23.625" style="74" customWidth="1"/>
    <col min="11779" max="12032" width="9" style="74"/>
    <col min="12033" max="12033" width="48.875" style="74" customWidth="1"/>
    <col min="12034" max="12034" width="23.625" style="74" customWidth="1"/>
    <col min="12035" max="12288" width="9" style="74"/>
    <col min="12289" max="12289" width="48.875" style="74" customWidth="1"/>
    <col min="12290" max="12290" width="23.625" style="74" customWidth="1"/>
    <col min="12291" max="12544" width="9" style="74"/>
    <col min="12545" max="12545" width="48.875" style="74" customWidth="1"/>
    <col min="12546" max="12546" width="23.625" style="74" customWidth="1"/>
    <col min="12547" max="12800" width="9" style="74"/>
    <col min="12801" max="12801" width="48.875" style="74" customWidth="1"/>
    <col min="12802" max="12802" width="23.625" style="74" customWidth="1"/>
    <col min="12803" max="13056" width="9" style="74"/>
    <col min="13057" max="13057" width="48.875" style="74" customWidth="1"/>
    <col min="13058" max="13058" width="23.625" style="74" customWidth="1"/>
    <col min="13059" max="13312" width="9" style="74"/>
    <col min="13313" max="13313" width="48.875" style="74" customWidth="1"/>
    <col min="13314" max="13314" width="23.625" style="74" customWidth="1"/>
    <col min="13315" max="13568" width="9" style="74"/>
    <col min="13569" max="13569" width="48.875" style="74" customWidth="1"/>
    <col min="13570" max="13570" width="23.625" style="74" customWidth="1"/>
    <col min="13571" max="13824" width="9" style="74"/>
    <col min="13825" max="13825" width="48.875" style="74" customWidth="1"/>
    <col min="13826" max="13826" width="23.625" style="74" customWidth="1"/>
    <col min="13827" max="14080" width="9" style="74"/>
    <col min="14081" max="14081" width="48.875" style="74" customWidth="1"/>
    <col min="14082" max="14082" width="23.625" style="74" customWidth="1"/>
    <col min="14083" max="14336" width="9" style="74"/>
    <col min="14337" max="14337" width="48.875" style="74" customWidth="1"/>
    <col min="14338" max="14338" width="23.625" style="74" customWidth="1"/>
    <col min="14339" max="14592" width="9" style="74"/>
    <col min="14593" max="14593" width="48.875" style="74" customWidth="1"/>
    <col min="14594" max="14594" width="23.625" style="74" customWidth="1"/>
    <col min="14595" max="14848" width="9" style="74"/>
    <col min="14849" max="14849" width="48.875" style="74" customWidth="1"/>
    <col min="14850" max="14850" width="23.625" style="74" customWidth="1"/>
    <col min="14851" max="15104" width="9" style="74"/>
    <col min="15105" max="15105" width="48.875" style="74" customWidth="1"/>
    <col min="15106" max="15106" width="23.625" style="74" customWidth="1"/>
    <col min="15107" max="15360" width="9" style="74"/>
    <col min="15361" max="15361" width="48.875" style="74" customWidth="1"/>
    <col min="15362" max="15362" width="23.625" style="74" customWidth="1"/>
    <col min="15363" max="15616" width="9" style="74"/>
    <col min="15617" max="15617" width="48.875" style="74" customWidth="1"/>
    <col min="15618" max="15618" width="23.625" style="74" customWidth="1"/>
    <col min="15619" max="15872" width="9" style="74"/>
    <col min="15873" max="15873" width="48.875" style="74" customWidth="1"/>
    <col min="15874" max="15874" width="23.625" style="74" customWidth="1"/>
    <col min="15875" max="16128" width="9" style="74"/>
    <col min="16129" max="16129" width="48.875" style="74" customWidth="1"/>
    <col min="16130" max="16130" width="23.625" style="74" customWidth="1"/>
    <col min="16131" max="16384" width="9" style="74"/>
  </cols>
  <sheetData>
    <row r="1" s="74" customFormat="1" ht="36" customHeight="1" spans="1:4">
      <c r="A1" s="85"/>
      <c r="D1" s="76" t="s">
        <v>1319</v>
      </c>
    </row>
    <row r="2" s="74" customFormat="1" ht="31.5" customHeight="1" spans="1:4">
      <c r="A2" s="77" t="s">
        <v>1320</v>
      </c>
      <c r="B2" s="77"/>
      <c r="C2" s="77"/>
      <c r="D2" s="77"/>
    </row>
    <row r="3" s="74" customFormat="1" ht="21.75" customHeight="1" spans="2:4">
      <c r="B3" s="75"/>
      <c r="D3" s="78" t="s">
        <v>3</v>
      </c>
    </row>
    <row r="4" s="74" customFormat="1" ht="35" customHeight="1" spans="1:4">
      <c r="A4" s="86" t="s">
        <v>1259</v>
      </c>
      <c r="B4" s="87"/>
      <c r="C4" s="86" t="s">
        <v>1261</v>
      </c>
      <c r="D4" s="87"/>
    </row>
    <row r="5" s="74" customFormat="1" ht="35" customHeight="1" spans="1:4">
      <c r="A5" s="88" t="s">
        <v>1239</v>
      </c>
      <c r="B5" s="80" t="s">
        <v>1321</v>
      </c>
      <c r="C5" s="79" t="s">
        <v>4</v>
      </c>
      <c r="D5" s="80" t="s">
        <v>1321</v>
      </c>
    </row>
    <row r="6" s="74" customFormat="1" ht="35" customHeight="1" spans="1:4">
      <c r="A6" s="89" t="s">
        <v>1322</v>
      </c>
      <c r="B6" s="90">
        <f>B7+B8+B9+B10+B11</f>
        <v>4000</v>
      </c>
      <c r="C6" s="81" t="s">
        <v>1323</v>
      </c>
      <c r="D6" s="82"/>
    </row>
    <row r="7" s="74" customFormat="1" ht="35" customHeight="1" spans="1:4">
      <c r="A7" s="91" t="s">
        <v>1324</v>
      </c>
      <c r="B7" s="92"/>
      <c r="C7" s="81" t="s">
        <v>1325</v>
      </c>
      <c r="D7" s="82"/>
    </row>
    <row r="8" s="74" customFormat="1" ht="35" customHeight="1" spans="1:4">
      <c r="A8" s="89" t="s">
        <v>1326</v>
      </c>
      <c r="B8" s="93"/>
      <c r="C8" s="81" t="s">
        <v>1327</v>
      </c>
      <c r="D8" s="82"/>
    </row>
    <row r="9" s="74" customFormat="1" ht="35" customHeight="1" spans="1:4">
      <c r="A9" s="89" t="s">
        <v>1328</v>
      </c>
      <c r="B9" s="93"/>
      <c r="C9" s="81" t="s">
        <v>1329</v>
      </c>
      <c r="D9" s="82"/>
    </row>
    <row r="10" s="74" customFormat="1" ht="35" customHeight="1" spans="1:4">
      <c r="A10" s="89" t="s">
        <v>1330</v>
      </c>
      <c r="B10" s="93"/>
      <c r="C10" s="81" t="s">
        <v>1331</v>
      </c>
      <c r="D10" s="82"/>
    </row>
    <row r="11" s="74" customFormat="1" ht="35" customHeight="1" spans="1:4">
      <c r="A11" s="89" t="s">
        <v>1332</v>
      </c>
      <c r="B11" s="93">
        <v>4000</v>
      </c>
      <c r="C11" s="81" t="s">
        <v>1333</v>
      </c>
      <c r="D11" s="82"/>
    </row>
    <row r="12" s="74" customFormat="1" ht="35" customHeight="1" spans="1:4">
      <c r="A12" s="89" t="s">
        <v>1334</v>
      </c>
      <c r="B12" s="93">
        <v>2</v>
      </c>
      <c r="C12" s="81" t="s">
        <v>1335</v>
      </c>
      <c r="D12" s="82"/>
    </row>
    <row r="13" s="74" customFormat="1" ht="35" customHeight="1" spans="1:4">
      <c r="A13" s="89" t="s">
        <v>1336</v>
      </c>
      <c r="B13" s="93">
        <v>2</v>
      </c>
      <c r="C13" s="81" t="s">
        <v>1337</v>
      </c>
      <c r="D13" s="82">
        <v>4000</v>
      </c>
    </row>
    <row r="14" s="74" customFormat="1" ht="35" customHeight="1" spans="1:4">
      <c r="A14" s="94"/>
      <c r="B14" s="95"/>
      <c r="C14" s="81" t="s">
        <v>1338</v>
      </c>
      <c r="D14" s="82">
        <v>4</v>
      </c>
    </row>
    <row r="15" ht="35" customHeight="1" spans="1:4">
      <c r="A15" s="96" t="s">
        <v>1236</v>
      </c>
      <c r="B15" s="97">
        <f>B6+B12+B13</f>
        <v>4004</v>
      </c>
      <c r="C15" s="83" t="s">
        <v>1236</v>
      </c>
      <c r="D15" s="84">
        <f>D6+D12+D13+D14</f>
        <v>4004</v>
      </c>
    </row>
  </sheetData>
  <mergeCells count="3">
    <mergeCell ref="A2:D2"/>
    <mergeCell ref="A4:B4"/>
    <mergeCell ref="C4:D4"/>
  </mergeCells>
  <printOptions horizontalCentered="1"/>
  <pageMargins left="0.357638888888889" right="0.357638888888889" top="0.802777777777778" bottom="0.409027777777778" header="0.5" footer="0.5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opLeftCell="A4" workbookViewId="0">
      <selection activeCell="D5" sqref="D5"/>
    </sheetView>
  </sheetViews>
  <sheetFormatPr defaultColWidth="9" defaultRowHeight="14.25" outlineLevelCol="3"/>
  <cols>
    <col min="1" max="1" width="29.75" style="74" customWidth="1"/>
    <col min="2" max="2" width="13.375" style="75" customWidth="1"/>
    <col min="3" max="3" width="31.875" style="74" customWidth="1"/>
    <col min="4" max="4" width="13.375" style="75" customWidth="1"/>
    <col min="5" max="256" width="9" style="74"/>
    <col min="257" max="257" width="48.875" style="74" customWidth="1"/>
    <col min="258" max="258" width="23.625" style="74" customWidth="1"/>
    <col min="259" max="512" width="9" style="74"/>
    <col min="513" max="513" width="48.875" style="74" customWidth="1"/>
    <col min="514" max="514" width="23.625" style="74" customWidth="1"/>
    <col min="515" max="768" width="9" style="74"/>
    <col min="769" max="769" width="48.875" style="74" customWidth="1"/>
    <col min="770" max="770" width="23.625" style="74" customWidth="1"/>
    <col min="771" max="1024" width="9" style="74"/>
    <col min="1025" max="1025" width="48.875" style="74" customWidth="1"/>
    <col min="1026" max="1026" width="23.625" style="74" customWidth="1"/>
    <col min="1027" max="1280" width="9" style="74"/>
    <col min="1281" max="1281" width="48.875" style="74" customWidth="1"/>
    <col min="1282" max="1282" width="23.625" style="74" customWidth="1"/>
    <col min="1283" max="1536" width="9" style="74"/>
    <col min="1537" max="1537" width="48.875" style="74" customWidth="1"/>
    <col min="1538" max="1538" width="23.625" style="74" customWidth="1"/>
    <col min="1539" max="1792" width="9" style="74"/>
    <col min="1793" max="1793" width="48.875" style="74" customWidth="1"/>
    <col min="1794" max="1794" width="23.625" style="74" customWidth="1"/>
    <col min="1795" max="2048" width="9" style="74"/>
    <col min="2049" max="2049" width="48.875" style="74" customWidth="1"/>
    <col min="2050" max="2050" width="23.625" style="74" customWidth="1"/>
    <col min="2051" max="2304" width="9" style="74"/>
    <col min="2305" max="2305" width="48.875" style="74" customWidth="1"/>
    <col min="2306" max="2306" width="23.625" style="74" customWidth="1"/>
    <col min="2307" max="2560" width="9" style="74"/>
    <col min="2561" max="2561" width="48.875" style="74" customWidth="1"/>
    <col min="2562" max="2562" width="23.625" style="74" customWidth="1"/>
    <col min="2563" max="2816" width="9" style="74"/>
    <col min="2817" max="2817" width="48.875" style="74" customWidth="1"/>
    <col min="2818" max="2818" width="23.625" style="74" customWidth="1"/>
    <col min="2819" max="3072" width="9" style="74"/>
    <col min="3073" max="3073" width="48.875" style="74" customWidth="1"/>
    <col min="3074" max="3074" width="23.625" style="74" customWidth="1"/>
    <col min="3075" max="3328" width="9" style="74"/>
    <col min="3329" max="3329" width="48.875" style="74" customWidth="1"/>
    <col min="3330" max="3330" width="23.625" style="74" customWidth="1"/>
    <col min="3331" max="3584" width="9" style="74"/>
    <col min="3585" max="3585" width="48.875" style="74" customWidth="1"/>
    <col min="3586" max="3586" width="23.625" style="74" customWidth="1"/>
    <col min="3587" max="3840" width="9" style="74"/>
    <col min="3841" max="3841" width="48.875" style="74" customWidth="1"/>
    <col min="3842" max="3842" width="23.625" style="74" customWidth="1"/>
    <col min="3843" max="4096" width="9" style="74"/>
    <col min="4097" max="4097" width="48.875" style="74" customWidth="1"/>
    <col min="4098" max="4098" width="23.625" style="74" customWidth="1"/>
    <col min="4099" max="4352" width="9" style="74"/>
    <col min="4353" max="4353" width="48.875" style="74" customWidth="1"/>
    <col min="4354" max="4354" width="23.625" style="74" customWidth="1"/>
    <col min="4355" max="4608" width="9" style="74"/>
    <col min="4609" max="4609" width="48.875" style="74" customWidth="1"/>
    <col min="4610" max="4610" width="23.625" style="74" customWidth="1"/>
    <col min="4611" max="4864" width="9" style="74"/>
    <col min="4865" max="4865" width="48.875" style="74" customWidth="1"/>
    <col min="4866" max="4866" width="23.625" style="74" customWidth="1"/>
    <col min="4867" max="5120" width="9" style="74"/>
    <col min="5121" max="5121" width="48.875" style="74" customWidth="1"/>
    <col min="5122" max="5122" width="23.625" style="74" customWidth="1"/>
    <col min="5123" max="5376" width="9" style="74"/>
    <col min="5377" max="5377" width="48.875" style="74" customWidth="1"/>
    <col min="5378" max="5378" width="23.625" style="74" customWidth="1"/>
    <col min="5379" max="5632" width="9" style="74"/>
    <col min="5633" max="5633" width="48.875" style="74" customWidth="1"/>
    <col min="5634" max="5634" width="23.625" style="74" customWidth="1"/>
    <col min="5635" max="5888" width="9" style="74"/>
    <col min="5889" max="5889" width="48.875" style="74" customWidth="1"/>
    <col min="5890" max="5890" width="23.625" style="74" customWidth="1"/>
    <col min="5891" max="6144" width="9" style="74"/>
    <col min="6145" max="6145" width="48.875" style="74" customWidth="1"/>
    <col min="6146" max="6146" width="23.625" style="74" customWidth="1"/>
    <col min="6147" max="6400" width="9" style="74"/>
    <col min="6401" max="6401" width="48.875" style="74" customWidth="1"/>
    <col min="6402" max="6402" width="23.625" style="74" customWidth="1"/>
    <col min="6403" max="6656" width="9" style="74"/>
    <col min="6657" max="6657" width="48.875" style="74" customWidth="1"/>
    <col min="6658" max="6658" width="23.625" style="74" customWidth="1"/>
    <col min="6659" max="6912" width="9" style="74"/>
    <col min="6913" max="6913" width="48.875" style="74" customWidth="1"/>
    <col min="6914" max="6914" width="23.625" style="74" customWidth="1"/>
    <col min="6915" max="7168" width="9" style="74"/>
    <col min="7169" max="7169" width="48.875" style="74" customWidth="1"/>
    <col min="7170" max="7170" width="23.625" style="74" customWidth="1"/>
    <col min="7171" max="7424" width="9" style="74"/>
    <col min="7425" max="7425" width="48.875" style="74" customWidth="1"/>
    <col min="7426" max="7426" width="23.625" style="74" customWidth="1"/>
    <col min="7427" max="7680" width="9" style="74"/>
    <col min="7681" max="7681" width="48.875" style="74" customWidth="1"/>
    <col min="7682" max="7682" width="23.625" style="74" customWidth="1"/>
    <col min="7683" max="7936" width="9" style="74"/>
    <col min="7937" max="7937" width="48.875" style="74" customWidth="1"/>
    <col min="7938" max="7938" width="23.625" style="74" customWidth="1"/>
    <col min="7939" max="8192" width="9" style="74"/>
    <col min="8193" max="8193" width="48.875" style="74" customWidth="1"/>
    <col min="8194" max="8194" width="23.625" style="74" customWidth="1"/>
    <col min="8195" max="8448" width="9" style="74"/>
    <col min="8449" max="8449" width="48.875" style="74" customWidth="1"/>
    <col min="8450" max="8450" width="23.625" style="74" customWidth="1"/>
    <col min="8451" max="8704" width="9" style="74"/>
    <col min="8705" max="8705" width="48.875" style="74" customWidth="1"/>
    <col min="8706" max="8706" width="23.625" style="74" customWidth="1"/>
    <col min="8707" max="8960" width="9" style="74"/>
    <col min="8961" max="8961" width="48.875" style="74" customWidth="1"/>
    <col min="8962" max="8962" width="23.625" style="74" customWidth="1"/>
    <col min="8963" max="9216" width="9" style="74"/>
    <col min="9217" max="9217" width="48.875" style="74" customWidth="1"/>
    <col min="9218" max="9218" width="23.625" style="74" customWidth="1"/>
    <col min="9219" max="9472" width="9" style="74"/>
    <col min="9473" max="9473" width="48.875" style="74" customWidth="1"/>
    <col min="9474" max="9474" width="23.625" style="74" customWidth="1"/>
    <col min="9475" max="9728" width="9" style="74"/>
    <col min="9729" max="9729" width="48.875" style="74" customWidth="1"/>
    <col min="9730" max="9730" width="23.625" style="74" customWidth="1"/>
    <col min="9731" max="9984" width="9" style="74"/>
    <col min="9985" max="9985" width="48.875" style="74" customWidth="1"/>
    <col min="9986" max="9986" width="23.625" style="74" customWidth="1"/>
    <col min="9987" max="10240" width="9" style="74"/>
    <col min="10241" max="10241" width="48.875" style="74" customWidth="1"/>
    <col min="10242" max="10242" width="23.625" style="74" customWidth="1"/>
    <col min="10243" max="10496" width="9" style="74"/>
    <col min="10497" max="10497" width="48.875" style="74" customWidth="1"/>
    <col min="10498" max="10498" width="23.625" style="74" customWidth="1"/>
    <col min="10499" max="10752" width="9" style="74"/>
    <col min="10753" max="10753" width="48.875" style="74" customWidth="1"/>
    <col min="10754" max="10754" width="23.625" style="74" customWidth="1"/>
    <col min="10755" max="11008" width="9" style="74"/>
    <col min="11009" max="11009" width="48.875" style="74" customWidth="1"/>
    <col min="11010" max="11010" width="23.625" style="74" customWidth="1"/>
    <col min="11011" max="11264" width="9" style="74"/>
    <col min="11265" max="11265" width="48.875" style="74" customWidth="1"/>
    <col min="11266" max="11266" width="23.625" style="74" customWidth="1"/>
    <col min="11267" max="11520" width="9" style="74"/>
    <col min="11521" max="11521" width="48.875" style="74" customWidth="1"/>
    <col min="11522" max="11522" width="23.625" style="74" customWidth="1"/>
    <col min="11523" max="11776" width="9" style="74"/>
    <col min="11777" max="11777" width="48.875" style="74" customWidth="1"/>
    <col min="11778" max="11778" width="23.625" style="74" customWidth="1"/>
    <col min="11779" max="12032" width="9" style="74"/>
    <col min="12033" max="12033" width="48.875" style="74" customWidth="1"/>
    <col min="12034" max="12034" width="23.625" style="74" customWidth="1"/>
    <col min="12035" max="12288" width="9" style="74"/>
    <col min="12289" max="12289" width="48.875" style="74" customWidth="1"/>
    <col min="12290" max="12290" width="23.625" style="74" customWidth="1"/>
    <col min="12291" max="12544" width="9" style="74"/>
    <col min="12545" max="12545" width="48.875" style="74" customWidth="1"/>
    <col min="12546" max="12546" width="23.625" style="74" customWidth="1"/>
    <col min="12547" max="12800" width="9" style="74"/>
    <col min="12801" max="12801" width="48.875" style="74" customWidth="1"/>
    <col min="12802" max="12802" width="23.625" style="74" customWidth="1"/>
    <col min="12803" max="13056" width="9" style="74"/>
    <col min="13057" max="13057" width="48.875" style="74" customWidth="1"/>
    <col min="13058" max="13058" width="23.625" style="74" customWidth="1"/>
    <col min="13059" max="13312" width="9" style="74"/>
    <col min="13313" max="13313" width="48.875" style="74" customWidth="1"/>
    <col min="13314" max="13314" width="23.625" style="74" customWidth="1"/>
    <col min="13315" max="13568" width="9" style="74"/>
    <col min="13569" max="13569" width="48.875" style="74" customWidth="1"/>
    <col min="13570" max="13570" width="23.625" style="74" customWidth="1"/>
    <col min="13571" max="13824" width="9" style="74"/>
    <col min="13825" max="13825" width="48.875" style="74" customWidth="1"/>
    <col min="13826" max="13826" width="23.625" style="74" customWidth="1"/>
    <col min="13827" max="14080" width="9" style="74"/>
    <col min="14081" max="14081" width="48.875" style="74" customWidth="1"/>
    <col min="14082" max="14082" width="23.625" style="74" customWidth="1"/>
    <col min="14083" max="14336" width="9" style="74"/>
    <col min="14337" max="14337" width="48.875" style="74" customWidth="1"/>
    <col min="14338" max="14338" width="23.625" style="74" customWidth="1"/>
    <col min="14339" max="14592" width="9" style="74"/>
    <col min="14593" max="14593" width="48.875" style="74" customWidth="1"/>
    <col min="14594" max="14594" width="23.625" style="74" customWidth="1"/>
    <col min="14595" max="14848" width="9" style="74"/>
    <col min="14849" max="14849" width="48.875" style="74" customWidth="1"/>
    <col min="14850" max="14850" width="23.625" style="74" customWidth="1"/>
    <col min="14851" max="15104" width="9" style="74"/>
    <col min="15105" max="15105" width="48.875" style="74" customWidth="1"/>
    <col min="15106" max="15106" width="23.625" style="74" customWidth="1"/>
    <col min="15107" max="15360" width="9" style="74"/>
    <col min="15361" max="15361" width="48.875" style="74" customWidth="1"/>
    <col min="15362" max="15362" width="23.625" style="74" customWidth="1"/>
    <col min="15363" max="15616" width="9" style="74"/>
    <col min="15617" max="15617" width="48.875" style="74" customWidth="1"/>
    <col min="15618" max="15618" width="23.625" style="74" customWidth="1"/>
    <col min="15619" max="15872" width="9" style="74"/>
    <col min="15873" max="15873" width="48.875" style="74" customWidth="1"/>
    <col min="15874" max="15874" width="23.625" style="74" customWidth="1"/>
    <col min="15875" max="16128" width="9" style="74"/>
    <col min="16129" max="16129" width="48.875" style="74" customWidth="1"/>
    <col min="16130" max="16130" width="23.625" style="74" customWidth="1"/>
    <col min="16131" max="16384" width="9" style="74"/>
  </cols>
  <sheetData>
    <row r="1" s="74" customFormat="1" ht="30" customHeight="1" spans="1:4">
      <c r="A1" s="85"/>
      <c r="D1" s="76" t="s">
        <v>1339</v>
      </c>
    </row>
    <row r="2" s="74" customFormat="1" ht="31.5" customHeight="1" spans="1:4">
      <c r="A2" s="77" t="s">
        <v>1340</v>
      </c>
      <c r="B2" s="77"/>
      <c r="C2" s="77"/>
      <c r="D2" s="77"/>
    </row>
    <row r="3" s="74" customFormat="1" ht="21.75" customHeight="1" spans="2:4">
      <c r="B3" s="75"/>
      <c r="D3" s="78" t="s">
        <v>3</v>
      </c>
    </row>
    <row r="4" s="74" customFormat="1" ht="35" customHeight="1" spans="1:4">
      <c r="A4" s="86" t="s">
        <v>1259</v>
      </c>
      <c r="B4" s="87"/>
      <c r="C4" s="86" t="s">
        <v>1261</v>
      </c>
      <c r="D4" s="87"/>
    </row>
    <row r="5" s="74" customFormat="1" ht="35" customHeight="1" spans="1:4">
      <c r="A5" s="88" t="s">
        <v>1239</v>
      </c>
      <c r="B5" s="80" t="s">
        <v>1294</v>
      </c>
      <c r="C5" s="79" t="s">
        <v>4</v>
      </c>
      <c r="D5" s="80" t="s">
        <v>1294</v>
      </c>
    </row>
    <row r="6" s="74" customFormat="1" ht="35" customHeight="1" spans="1:4">
      <c r="A6" s="89" t="s">
        <v>1322</v>
      </c>
      <c r="B6" s="90">
        <f>B7+B8+B9+B10+B11</f>
        <v>45000</v>
      </c>
      <c r="C6" s="81" t="s">
        <v>1323</v>
      </c>
      <c r="D6" s="82">
        <f>D7+D8+D9+D10+D11</f>
        <v>0</v>
      </c>
    </row>
    <row r="7" s="74" customFormat="1" ht="35" customHeight="1" spans="1:4">
      <c r="A7" s="91" t="s">
        <v>1324</v>
      </c>
      <c r="B7" s="92"/>
      <c r="C7" s="81" t="s">
        <v>1325</v>
      </c>
      <c r="D7" s="82"/>
    </row>
    <row r="8" s="74" customFormat="1" ht="35" customHeight="1" spans="1:4">
      <c r="A8" s="89" t="s">
        <v>1326</v>
      </c>
      <c r="B8" s="93"/>
      <c r="C8" s="81" t="s">
        <v>1327</v>
      </c>
      <c r="D8" s="82"/>
    </row>
    <row r="9" s="74" customFormat="1" ht="35" customHeight="1" spans="1:4">
      <c r="A9" s="89" t="s">
        <v>1328</v>
      </c>
      <c r="B9" s="93"/>
      <c r="C9" s="81" t="s">
        <v>1329</v>
      </c>
      <c r="D9" s="82"/>
    </row>
    <row r="10" s="74" customFormat="1" ht="35" customHeight="1" spans="1:4">
      <c r="A10" s="89" t="s">
        <v>1330</v>
      </c>
      <c r="B10" s="93"/>
      <c r="C10" s="81" t="s">
        <v>1331</v>
      </c>
      <c r="D10" s="82"/>
    </row>
    <row r="11" s="74" customFormat="1" ht="35" customHeight="1" spans="1:4">
      <c r="A11" s="89" t="s">
        <v>1332</v>
      </c>
      <c r="B11" s="93">
        <v>45000</v>
      </c>
      <c r="C11" s="81" t="s">
        <v>1333</v>
      </c>
      <c r="D11" s="82"/>
    </row>
    <row r="12" s="74" customFormat="1" ht="35" customHeight="1" spans="1:4">
      <c r="A12" s="89" t="s">
        <v>1334</v>
      </c>
      <c r="B12" s="93"/>
      <c r="C12" s="81" t="s">
        <v>1335</v>
      </c>
      <c r="D12" s="82"/>
    </row>
    <row r="13" s="74" customFormat="1" ht="35" customHeight="1" spans="1:4">
      <c r="A13" s="89" t="s">
        <v>1336</v>
      </c>
      <c r="B13" s="93">
        <v>4</v>
      </c>
      <c r="C13" s="81" t="s">
        <v>1337</v>
      </c>
      <c r="D13" s="82">
        <v>45000</v>
      </c>
    </row>
    <row r="14" s="74" customFormat="1" ht="35" customHeight="1" spans="1:4">
      <c r="A14" s="94"/>
      <c r="B14" s="95"/>
      <c r="C14" s="81" t="s">
        <v>1338</v>
      </c>
      <c r="D14" s="82">
        <v>4</v>
      </c>
    </row>
    <row r="15" ht="35" customHeight="1" spans="1:4">
      <c r="A15" s="96" t="s">
        <v>1236</v>
      </c>
      <c r="B15" s="97">
        <f>B6+B12+B13</f>
        <v>45004</v>
      </c>
      <c r="C15" s="83" t="s">
        <v>1236</v>
      </c>
      <c r="D15" s="84">
        <f>D6+D12+D13+D14</f>
        <v>45004</v>
      </c>
    </row>
  </sheetData>
  <mergeCells count="3">
    <mergeCell ref="A2:D2"/>
    <mergeCell ref="A4:B4"/>
    <mergeCell ref="C4:D4"/>
  </mergeCells>
  <printOptions horizontalCentered="1"/>
  <pageMargins left="0.357638888888889" right="0.357638888888889" top="0.802777777777778" bottom="0.409027777777778" header="0.5" footer="0.5"/>
  <pageSetup paperSize="9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B5" sqref="B5"/>
    </sheetView>
  </sheetViews>
  <sheetFormatPr defaultColWidth="9" defaultRowHeight="14.25" outlineLevelCol="1"/>
  <cols>
    <col min="1" max="1" width="34" style="74" customWidth="1"/>
    <col min="2" max="2" width="36" style="75" customWidth="1"/>
    <col min="3" max="254" width="9" style="74"/>
    <col min="255" max="255" width="48.875" style="74" customWidth="1"/>
    <col min="256" max="256" width="23.625" style="74" customWidth="1"/>
    <col min="257" max="510" width="9" style="74"/>
    <col min="511" max="511" width="48.875" style="74" customWidth="1"/>
    <col min="512" max="512" width="23.625" style="74" customWidth="1"/>
    <col min="513" max="766" width="9" style="74"/>
    <col min="767" max="767" width="48.875" style="74" customWidth="1"/>
    <col min="768" max="768" width="23.625" style="74" customWidth="1"/>
    <col min="769" max="1022" width="9" style="74"/>
    <col min="1023" max="1023" width="48.875" style="74" customWidth="1"/>
    <col min="1024" max="1024" width="23.625" style="74" customWidth="1"/>
    <col min="1025" max="1278" width="9" style="74"/>
    <col min="1279" max="1279" width="48.875" style="74" customWidth="1"/>
    <col min="1280" max="1280" width="23.625" style="74" customWidth="1"/>
    <col min="1281" max="1534" width="9" style="74"/>
    <col min="1535" max="1535" width="48.875" style="74" customWidth="1"/>
    <col min="1536" max="1536" width="23.625" style="74" customWidth="1"/>
    <col min="1537" max="1790" width="9" style="74"/>
    <col min="1791" max="1791" width="48.875" style="74" customWidth="1"/>
    <col min="1792" max="1792" width="23.625" style="74" customWidth="1"/>
    <col min="1793" max="2046" width="9" style="74"/>
    <col min="2047" max="2047" width="48.875" style="74" customWidth="1"/>
    <col min="2048" max="2048" width="23.625" style="74" customWidth="1"/>
    <col min="2049" max="2302" width="9" style="74"/>
    <col min="2303" max="2303" width="48.875" style="74" customWidth="1"/>
    <col min="2304" max="2304" width="23.625" style="74" customWidth="1"/>
    <col min="2305" max="2558" width="9" style="74"/>
    <col min="2559" max="2559" width="48.875" style="74" customWidth="1"/>
    <col min="2560" max="2560" width="23.625" style="74" customWidth="1"/>
    <col min="2561" max="2814" width="9" style="74"/>
    <col min="2815" max="2815" width="48.875" style="74" customWidth="1"/>
    <col min="2816" max="2816" width="23.625" style="74" customWidth="1"/>
    <col min="2817" max="3070" width="9" style="74"/>
    <col min="3071" max="3071" width="48.875" style="74" customWidth="1"/>
    <col min="3072" max="3072" width="23.625" style="74" customWidth="1"/>
    <col min="3073" max="3326" width="9" style="74"/>
    <col min="3327" max="3327" width="48.875" style="74" customWidth="1"/>
    <col min="3328" max="3328" width="23.625" style="74" customWidth="1"/>
    <col min="3329" max="3582" width="9" style="74"/>
    <col min="3583" max="3583" width="48.875" style="74" customWidth="1"/>
    <col min="3584" max="3584" width="23.625" style="74" customWidth="1"/>
    <col min="3585" max="3838" width="9" style="74"/>
    <col min="3839" max="3839" width="48.875" style="74" customWidth="1"/>
    <col min="3840" max="3840" width="23.625" style="74" customWidth="1"/>
    <col min="3841" max="4094" width="9" style="74"/>
    <col min="4095" max="4095" width="48.875" style="74" customWidth="1"/>
    <col min="4096" max="4096" width="23.625" style="74" customWidth="1"/>
    <col min="4097" max="4350" width="9" style="74"/>
    <col min="4351" max="4351" width="48.875" style="74" customWidth="1"/>
    <col min="4352" max="4352" width="23.625" style="74" customWidth="1"/>
    <col min="4353" max="4606" width="9" style="74"/>
    <col min="4607" max="4607" width="48.875" style="74" customWidth="1"/>
    <col min="4608" max="4608" width="23.625" style="74" customWidth="1"/>
    <col min="4609" max="4862" width="9" style="74"/>
    <col min="4863" max="4863" width="48.875" style="74" customWidth="1"/>
    <col min="4864" max="4864" width="23.625" style="74" customWidth="1"/>
    <col min="4865" max="5118" width="9" style="74"/>
    <col min="5119" max="5119" width="48.875" style="74" customWidth="1"/>
    <col min="5120" max="5120" width="23.625" style="74" customWidth="1"/>
    <col min="5121" max="5374" width="9" style="74"/>
    <col min="5375" max="5375" width="48.875" style="74" customWidth="1"/>
    <col min="5376" max="5376" width="23.625" style="74" customWidth="1"/>
    <col min="5377" max="5630" width="9" style="74"/>
    <col min="5631" max="5631" width="48.875" style="74" customWidth="1"/>
    <col min="5632" max="5632" width="23.625" style="74" customWidth="1"/>
    <col min="5633" max="5886" width="9" style="74"/>
    <col min="5887" max="5887" width="48.875" style="74" customWidth="1"/>
    <col min="5888" max="5888" width="23.625" style="74" customWidth="1"/>
    <col min="5889" max="6142" width="9" style="74"/>
    <col min="6143" max="6143" width="48.875" style="74" customWidth="1"/>
    <col min="6144" max="6144" width="23.625" style="74" customWidth="1"/>
    <col min="6145" max="6398" width="9" style="74"/>
    <col min="6399" max="6399" width="48.875" style="74" customWidth="1"/>
    <col min="6400" max="6400" width="23.625" style="74" customWidth="1"/>
    <col min="6401" max="6654" width="9" style="74"/>
    <col min="6655" max="6655" width="48.875" style="74" customWidth="1"/>
    <col min="6656" max="6656" width="23.625" style="74" customWidth="1"/>
    <col min="6657" max="6910" width="9" style="74"/>
    <col min="6911" max="6911" width="48.875" style="74" customWidth="1"/>
    <col min="6912" max="6912" width="23.625" style="74" customWidth="1"/>
    <col min="6913" max="7166" width="9" style="74"/>
    <col min="7167" max="7167" width="48.875" style="74" customWidth="1"/>
    <col min="7168" max="7168" width="23.625" style="74" customWidth="1"/>
    <col min="7169" max="7422" width="9" style="74"/>
    <col min="7423" max="7423" width="48.875" style="74" customWidth="1"/>
    <col min="7424" max="7424" width="23.625" style="74" customWidth="1"/>
    <col min="7425" max="7678" width="9" style="74"/>
    <col min="7679" max="7679" width="48.875" style="74" customWidth="1"/>
    <col min="7680" max="7680" width="23.625" style="74" customWidth="1"/>
    <col min="7681" max="7934" width="9" style="74"/>
    <col min="7935" max="7935" width="48.875" style="74" customWidth="1"/>
    <col min="7936" max="7936" width="23.625" style="74" customWidth="1"/>
    <col min="7937" max="8190" width="9" style="74"/>
    <col min="8191" max="8191" width="48.875" style="74" customWidth="1"/>
    <col min="8192" max="8192" width="23.625" style="74" customWidth="1"/>
    <col min="8193" max="8446" width="9" style="74"/>
    <col min="8447" max="8447" width="48.875" style="74" customWidth="1"/>
    <col min="8448" max="8448" width="23.625" style="74" customWidth="1"/>
    <col min="8449" max="8702" width="9" style="74"/>
    <col min="8703" max="8703" width="48.875" style="74" customWidth="1"/>
    <col min="8704" max="8704" width="23.625" style="74" customWidth="1"/>
    <col min="8705" max="8958" width="9" style="74"/>
    <col min="8959" max="8959" width="48.875" style="74" customWidth="1"/>
    <col min="8960" max="8960" width="23.625" style="74" customWidth="1"/>
    <col min="8961" max="9214" width="9" style="74"/>
    <col min="9215" max="9215" width="48.875" style="74" customWidth="1"/>
    <col min="9216" max="9216" width="23.625" style="74" customWidth="1"/>
    <col min="9217" max="9470" width="9" style="74"/>
    <col min="9471" max="9471" width="48.875" style="74" customWidth="1"/>
    <col min="9472" max="9472" width="23.625" style="74" customWidth="1"/>
    <col min="9473" max="9726" width="9" style="74"/>
    <col min="9727" max="9727" width="48.875" style="74" customWidth="1"/>
    <col min="9728" max="9728" width="23.625" style="74" customWidth="1"/>
    <col min="9729" max="9982" width="9" style="74"/>
    <col min="9983" max="9983" width="48.875" style="74" customWidth="1"/>
    <col min="9984" max="9984" width="23.625" style="74" customWidth="1"/>
    <col min="9985" max="10238" width="9" style="74"/>
    <col min="10239" max="10239" width="48.875" style="74" customWidth="1"/>
    <col min="10240" max="10240" width="23.625" style="74" customWidth="1"/>
    <col min="10241" max="10494" width="9" style="74"/>
    <col min="10495" max="10495" width="48.875" style="74" customWidth="1"/>
    <col min="10496" max="10496" width="23.625" style="74" customWidth="1"/>
    <col min="10497" max="10750" width="9" style="74"/>
    <col min="10751" max="10751" width="48.875" style="74" customWidth="1"/>
    <col min="10752" max="10752" width="23.625" style="74" customWidth="1"/>
    <col min="10753" max="11006" width="9" style="74"/>
    <col min="11007" max="11007" width="48.875" style="74" customWidth="1"/>
    <col min="11008" max="11008" width="23.625" style="74" customWidth="1"/>
    <col min="11009" max="11262" width="9" style="74"/>
    <col min="11263" max="11263" width="48.875" style="74" customWidth="1"/>
    <col min="11264" max="11264" width="23.625" style="74" customWidth="1"/>
    <col min="11265" max="11518" width="9" style="74"/>
    <col min="11519" max="11519" width="48.875" style="74" customWidth="1"/>
    <col min="11520" max="11520" width="23.625" style="74" customWidth="1"/>
    <col min="11521" max="11774" width="9" style="74"/>
    <col min="11775" max="11775" width="48.875" style="74" customWidth="1"/>
    <col min="11776" max="11776" width="23.625" style="74" customWidth="1"/>
    <col min="11777" max="12030" width="9" style="74"/>
    <col min="12031" max="12031" width="48.875" style="74" customWidth="1"/>
    <col min="12032" max="12032" width="23.625" style="74" customWidth="1"/>
    <col min="12033" max="12286" width="9" style="74"/>
    <col min="12287" max="12287" width="48.875" style="74" customWidth="1"/>
    <col min="12288" max="12288" width="23.625" style="74" customWidth="1"/>
    <col min="12289" max="12542" width="9" style="74"/>
    <col min="12543" max="12543" width="48.875" style="74" customWidth="1"/>
    <col min="12544" max="12544" width="23.625" style="74" customWidth="1"/>
    <col min="12545" max="12798" width="9" style="74"/>
    <col min="12799" max="12799" width="48.875" style="74" customWidth="1"/>
    <col min="12800" max="12800" width="23.625" style="74" customWidth="1"/>
    <col min="12801" max="13054" width="9" style="74"/>
    <col min="13055" max="13055" width="48.875" style="74" customWidth="1"/>
    <col min="13056" max="13056" width="23.625" style="74" customWidth="1"/>
    <col min="13057" max="13310" width="9" style="74"/>
    <col min="13311" max="13311" width="48.875" style="74" customWidth="1"/>
    <col min="13312" max="13312" width="23.625" style="74" customWidth="1"/>
    <col min="13313" max="13566" width="9" style="74"/>
    <col min="13567" max="13567" width="48.875" style="74" customWidth="1"/>
    <col min="13568" max="13568" width="23.625" style="74" customWidth="1"/>
    <col min="13569" max="13822" width="9" style="74"/>
    <col min="13823" max="13823" width="48.875" style="74" customWidth="1"/>
    <col min="13824" max="13824" width="23.625" style="74" customWidth="1"/>
    <col min="13825" max="14078" width="9" style="74"/>
    <col min="14079" max="14079" width="48.875" style="74" customWidth="1"/>
    <col min="14080" max="14080" width="23.625" style="74" customWidth="1"/>
    <col min="14081" max="14334" width="9" style="74"/>
    <col min="14335" max="14335" width="48.875" style="74" customWidth="1"/>
    <col min="14336" max="14336" width="23.625" style="74" customWidth="1"/>
    <col min="14337" max="14590" width="9" style="74"/>
    <col min="14591" max="14591" width="48.875" style="74" customWidth="1"/>
    <col min="14592" max="14592" width="23.625" style="74" customWidth="1"/>
    <col min="14593" max="14846" width="9" style="74"/>
    <col min="14847" max="14847" width="48.875" style="74" customWidth="1"/>
    <col min="14848" max="14848" width="23.625" style="74" customWidth="1"/>
    <col min="14849" max="15102" width="9" style="74"/>
    <col min="15103" max="15103" width="48.875" style="74" customWidth="1"/>
    <col min="15104" max="15104" width="23.625" style="74" customWidth="1"/>
    <col min="15105" max="15358" width="9" style="74"/>
    <col min="15359" max="15359" width="48.875" style="74" customWidth="1"/>
    <col min="15360" max="15360" width="23.625" style="74" customWidth="1"/>
    <col min="15361" max="15614" width="9" style="74"/>
    <col min="15615" max="15615" width="48.875" style="74" customWidth="1"/>
    <col min="15616" max="15616" width="23.625" style="74" customWidth="1"/>
    <col min="15617" max="15870" width="9" style="74"/>
    <col min="15871" max="15871" width="48.875" style="74" customWidth="1"/>
    <col min="15872" max="15872" width="23.625" style="74" customWidth="1"/>
    <col min="15873" max="16126" width="9" style="74"/>
    <col min="16127" max="16127" width="48.875" style="74" customWidth="1"/>
    <col min="16128" max="16128" width="23.625" style="74" customWidth="1"/>
    <col min="16129" max="16380" width="9" style="74"/>
    <col min="16383" max="16384" width="9" style="74"/>
  </cols>
  <sheetData>
    <row r="1" s="74" customFormat="1" ht="30" customHeight="1" spans="2:2">
      <c r="B1" s="76" t="s">
        <v>1341</v>
      </c>
    </row>
    <row r="2" s="74" customFormat="1" ht="31.5" customHeight="1" spans="1:2">
      <c r="A2" s="77" t="s">
        <v>1342</v>
      </c>
      <c r="B2" s="77"/>
    </row>
    <row r="3" s="74" customFormat="1" ht="21.75" customHeight="1" spans="2:2">
      <c r="B3" s="78" t="s">
        <v>3</v>
      </c>
    </row>
    <row r="4" s="74" customFormat="1" ht="35" customHeight="1" spans="1:2">
      <c r="A4" s="79" t="s">
        <v>1251</v>
      </c>
      <c r="B4" s="80" t="s">
        <v>1294</v>
      </c>
    </row>
    <row r="5" s="74" customFormat="1" ht="35" customHeight="1" spans="1:2">
      <c r="A5" s="81"/>
      <c r="B5" s="82"/>
    </row>
    <row r="6" s="74" customFormat="1" ht="35" customHeight="1" spans="1:2">
      <c r="A6" s="81"/>
      <c r="B6" s="82"/>
    </row>
    <row r="7" s="74" customFormat="1" ht="35" customHeight="1" spans="1:2">
      <c r="A7" s="81"/>
      <c r="B7" s="82"/>
    </row>
    <row r="8" s="74" customFormat="1" ht="35" customHeight="1" spans="1:2">
      <c r="A8" s="81"/>
      <c r="B8" s="82"/>
    </row>
    <row r="9" ht="35" customHeight="1" spans="1:2">
      <c r="A9" s="83" t="s">
        <v>1236</v>
      </c>
      <c r="B9" s="84">
        <f>B5+B6+B7+B8</f>
        <v>0</v>
      </c>
    </row>
  </sheetData>
  <mergeCells count="1">
    <mergeCell ref="A2:B2"/>
  </mergeCells>
  <printOptions horizontalCentered="1"/>
  <pageMargins left="0.357638888888889" right="0.357638888888889" top="0.802777777777778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Zeros="0" workbookViewId="0">
      <selection activeCell="HX10" sqref="HX10"/>
    </sheetView>
  </sheetViews>
  <sheetFormatPr defaultColWidth="9" defaultRowHeight="14.25" outlineLevelCol="6"/>
  <cols>
    <col min="1" max="1" width="24.625" style="126" customWidth="1"/>
    <col min="2" max="5" width="13.25" style="127" customWidth="1"/>
    <col min="6" max="6" width="8.875" style="126" hidden="1" customWidth="1"/>
    <col min="7" max="21" width="9" style="126" hidden="1" customWidth="1"/>
    <col min="22" max="22" width="8.875" style="126" hidden="1" customWidth="1"/>
    <col min="23" max="30" width="9" style="126" hidden="1" customWidth="1"/>
    <col min="31" max="31" width="3.5" style="126" hidden="1" customWidth="1"/>
    <col min="32" max="34" width="9" style="126" hidden="1" customWidth="1"/>
    <col min="35" max="35" width="0.125" style="126" hidden="1" customWidth="1"/>
    <col min="36" max="38" width="9" style="126" hidden="1" customWidth="1"/>
    <col min="39" max="39" width="0.125" style="126" hidden="1" customWidth="1"/>
    <col min="40" max="46" width="9" style="126" hidden="1" customWidth="1"/>
    <col min="47" max="47" width="7.875" style="126" hidden="1" customWidth="1"/>
    <col min="48" max="72" width="9" style="126" hidden="1" customWidth="1"/>
    <col min="73" max="73" width="2.5" style="126" hidden="1" customWidth="1"/>
    <col min="74" max="91" width="9" style="126" hidden="1" customWidth="1"/>
    <col min="92" max="92" width="0.625" style="126" hidden="1" customWidth="1"/>
    <col min="93" max="115" width="9" style="126" hidden="1" customWidth="1"/>
    <col min="116" max="116" width="2.375" style="126" hidden="1" customWidth="1"/>
    <col min="117" max="118" width="9" style="126" hidden="1" customWidth="1"/>
    <col min="119" max="119" width="8.875" style="126" hidden="1" customWidth="1"/>
    <col min="120" max="127" width="9" style="126" hidden="1" customWidth="1"/>
    <col min="128" max="128" width="8.875" style="126" hidden="1" customWidth="1"/>
    <col min="129" max="136" width="9" style="126" hidden="1" customWidth="1"/>
    <col min="137" max="137" width="8.875" style="126" hidden="1" customWidth="1"/>
    <col min="138" max="145" width="9" style="126" hidden="1" customWidth="1"/>
    <col min="146" max="146" width="8.875" style="126" hidden="1" customWidth="1"/>
    <col min="147" max="154" width="9" style="126" hidden="1" customWidth="1"/>
    <col min="155" max="155" width="8.875" style="126" hidden="1" customWidth="1"/>
    <col min="156" max="156" width="5" style="126" hidden="1" customWidth="1"/>
    <col min="157" max="171" width="9" style="126" hidden="1" customWidth="1"/>
    <col min="172" max="172" width="0.125" style="126" hidden="1" customWidth="1"/>
    <col min="173" max="206" width="9" style="126" hidden="1" customWidth="1"/>
    <col min="207" max="207" width="0.875" style="126" hidden="1" customWidth="1"/>
    <col min="208" max="221" width="9" style="126" hidden="1" customWidth="1"/>
    <col min="222" max="222" width="8.875" style="126" hidden="1" customWidth="1"/>
    <col min="223" max="231" width="9" style="126" hidden="1" customWidth="1"/>
    <col min="232" max="16384" width="9" style="126"/>
  </cols>
  <sheetData>
    <row r="1" customHeight="1" spans="2:7">
      <c r="B1" s="244"/>
      <c r="C1" s="244"/>
      <c r="D1" s="245"/>
      <c r="E1" s="192" t="s">
        <v>55</v>
      </c>
      <c r="F1" s="246"/>
      <c r="G1" s="245"/>
    </row>
    <row r="2" ht="27.95" customHeight="1" spans="1:7">
      <c r="A2" s="247" t="s">
        <v>56</v>
      </c>
      <c r="B2" s="247"/>
      <c r="C2" s="247"/>
      <c r="D2" s="247"/>
      <c r="E2" s="247"/>
      <c r="F2" s="247"/>
      <c r="G2" s="247"/>
    </row>
    <row r="3" ht="17" customHeight="1" spans="1:7">
      <c r="A3" s="248"/>
      <c r="B3" s="249"/>
      <c r="C3" s="249"/>
      <c r="D3" s="250"/>
      <c r="E3" s="242" t="s">
        <v>3</v>
      </c>
      <c r="F3" s="251"/>
      <c r="G3" s="251"/>
    </row>
    <row r="4" ht="30" customHeight="1" spans="1:5">
      <c r="A4" s="252" t="s">
        <v>57</v>
      </c>
      <c r="B4" s="252" t="s">
        <v>58</v>
      </c>
      <c r="C4" s="252" t="s">
        <v>59</v>
      </c>
      <c r="D4" s="252" t="s">
        <v>9</v>
      </c>
      <c r="E4" s="252" t="s">
        <v>60</v>
      </c>
    </row>
    <row r="5" ht="21.75" customHeight="1" spans="1:5">
      <c r="A5" s="253" t="s">
        <v>61</v>
      </c>
      <c r="B5" s="243">
        <f>12082+1000+325+101</f>
        <v>13508</v>
      </c>
      <c r="C5" s="243">
        <v>12432</v>
      </c>
      <c r="D5" s="254">
        <f t="shared" ref="D5:D19" si="0">B5-C5</f>
        <v>1076</v>
      </c>
      <c r="E5" s="255">
        <f t="shared" ref="E5:E19" si="1">D5/C5*100</f>
        <v>8.65508365508365</v>
      </c>
    </row>
    <row r="6" ht="21.75" customHeight="1" spans="1:5">
      <c r="A6" s="253" t="s">
        <v>62</v>
      </c>
      <c r="B6" s="243"/>
      <c r="C6" s="243"/>
      <c r="D6" s="254"/>
      <c r="E6" s="255"/>
    </row>
    <row r="7" ht="21.75" customHeight="1" spans="1:5">
      <c r="A7" s="253" t="s">
        <v>63</v>
      </c>
      <c r="B7" s="243">
        <f>100+50</f>
        <v>150</v>
      </c>
      <c r="C7" s="243">
        <v>247</v>
      </c>
      <c r="D7" s="254">
        <f t="shared" si="0"/>
        <v>-97</v>
      </c>
      <c r="E7" s="255">
        <f t="shared" si="1"/>
        <v>-39.2712550607287</v>
      </c>
    </row>
    <row r="8" ht="21.75" customHeight="1" spans="1:5">
      <c r="A8" s="253" t="s">
        <v>64</v>
      </c>
      <c r="B8" s="243">
        <v>5</v>
      </c>
      <c r="C8" s="243">
        <v>3500</v>
      </c>
      <c r="D8" s="254">
        <f t="shared" si="0"/>
        <v>-3495</v>
      </c>
      <c r="E8" s="255">
        <f t="shared" si="1"/>
        <v>-99.8571428571429</v>
      </c>
    </row>
    <row r="9" ht="21.75" customHeight="1" spans="1:5">
      <c r="A9" s="253" t="s">
        <v>65</v>
      </c>
      <c r="B9" s="243">
        <f>16450+2500</f>
        <v>18950</v>
      </c>
      <c r="C9" s="243">
        <v>17539</v>
      </c>
      <c r="D9" s="254">
        <f t="shared" si="0"/>
        <v>1411</v>
      </c>
      <c r="E9" s="255">
        <f t="shared" si="1"/>
        <v>8.04492844517931</v>
      </c>
    </row>
    <row r="10" ht="21.75" customHeight="1" spans="1:5">
      <c r="A10" s="253" t="s">
        <v>66</v>
      </c>
      <c r="B10" s="243">
        <v>290</v>
      </c>
      <c r="C10" s="243">
        <v>240</v>
      </c>
      <c r="D10" s="254">
        <f t="shared" si="0"/>
        <v>50</v>
      </c>
      <c r="E10" s="255">
        <f t="shared" si="1"/>
        <v>20.8333333333333</v>
      </c>
    </row>
    <row r="11" ht="21.75" customHeight="1" spans="1:5">
      <c r="A11" s="253" t="s">
        <v>67</v>
      </c>
      <c r="B11" s="243">
        <f>1491+100</f>
        <v>1591</v>
      </c>
      <c r="C11" s="243">
        <v>827</v>
      </c>
      <c r="D11" s="254">
        <f t="shared" si="0"/>
        <v>764</v>
      </c>
      <c r="E11" s="255">
        <f t="shared" si="1"/>
        <v>92.3821039903265</v>
      </c>
    </row>
    <row r="12" ht="21.75" customHeight="1" spans="1:5">
      <c r="A12" s="253" t="s">
        <v>68</v>
      </c>
      <c r="B12" s="243">
        <f>1176+200</f>
        <v>1376</v>
      </c>
      <c r="C12" s="243">
        <v>851</v>
      </c>
      <c r="D12" s="254">
        <f t="shared" si="0"/>
        <v>525</v>
      </c>
      <c r="E12" s="255">
        <f t="shared" si="1"/>
        <v>61.6921269095182</v>
      </c>
    </row>
    <row r="13" ht="21.75" customHeight="1" spans="1:5">
      <c r="A13" s="253" t="s">
        <v>69</v>
      </c>
      <c r="B13" s="243">
        <f>1475+100</f>
        <v>1575</v>
      </c>
      <c r="C13" s="243">
        <v>1567</v>
      </c>
      <c r="D13" s="254">
        <f t="shared" si="0"/>
        <v>8</v>
      </c>
      <c r="E13" s="255">
        <f t="shared" si="1"/>
        <v>0.510529674537333</v>
      </c>
    </row>
    <row r="14" ht="21.75" customHeight="1" spans="1:5">
      <c r="A14" s="253" t="s">
        <v>70</v>
      </c>
      <c r="B14" s="243">
        <f>2103+4000+300</f>
        <v>6403</v>
      </c>
      <c r="C14" s="243">
        <v>6961</v>
      </c>
      <c r="D14" s="254">
        <f t="shared" si="0"/>
        <v>-558</v>
      </c>
      <c r="E14" s="255">
        <f t="shared" si="1"/>
        <v>-8.01608964229277</v>
      </c>
    </row>
    <row r="15" ht="21.75" customHeight="1" spans="1:5">
      <c r="A15" s="253" t="s">
        <v>71</v>
      </c>
      <c r="B15" s="243">
        <f>2013+200</f>
        <v>2213</v>
      </c>
      <c r="C15" s="243">
        <v>2836</v>
      </c>
      <c r="D15" s="254">
        <f t="shared" si="0"/>
        <v>-623</v>
      </c>
      <c r="E15" s="255">
        <f t="shared" si="1"/>
        <v>-21.9675599435825</v>
      </c>
    </row>
    <row r="16" ht="21.75" customHeight="1" spans="1:5">
      <c r="A16" s="253" t="s">
        <v>72</v>
      </c>
      <c r="B16" s="243">
        <f>128+30</f>
        <v>158</v>
      </c>
      <c r="C16" s="243">
        <v>27</v>
      </c>
      <c r="D16" s="254">
        <f t="shared" si="0"/>
        <v>131</v>
      </c>
      <c r="E16" s="255">
        <f t="shared" si="1"/>
        <v>485.185185185185</v>
      </c>
    </row>
    <row r="17" ht="21.75" customHeight="1" spans="1:5">
      <c r="A17" s="253" t="s">
        <v>73</v>
      </c>
      <c r="B17" s="243">
        <f>42058+7500+947</f>
        <v>50505</v>
      </c>
      <c r="C17" s="243">
        <v>81506</v>
      </c>
      <c r="D17" s="254">
        <f t="shared" si="0"/>
        <v>-31001</v>
      </c>
      <c r="E17" s="255">
        <f t="shared" si="1"/>
        <v>-38.035236669693</v>
      </c>
    </row>
    <row r="18" ht="21.75" customHeight="1" spans="1:5">
      <c r="A18" s="253" t="s">
        <v>74</v>
      </c>
      <c r="B18" s="243">
        <f>1524+300</f>
        <v>1824</v>
      </c>
      <c r="C18" s="243">
        <v>791</v>
      </c>
      <c r="D18" s="254">
        <f t="shared" si="0"/>
        <v>1033</v>
      </c>
      <c r="E18" s="255">
        <f t="shared" si="1"/>
        <v>130.594184576485</v>
      </c>
    </row>
    <row r="19" ht="21.75" customHeight="1" spans="1:5">
      <c r="A19" s="253" t="s">
        <v>75</v>
      </c>
      <c r="B19" s="243">
        <v>40</v>
      </c>
      <c r="C19" s="243">
        <v>2</v>
      </c>
      <c r="D19" s="254">
        <f t="shared" si="0"/>
        <v>38</v>
      </c>
      <c r="E19" s="255">
        <f t="shared" si="1"/>
        <v>1900</v>
      </c>
    </row>
    <row r="20" ht="21.75" customHeight="1" spans="1:5">
      <c r="A20" s="253" t="s">
        <v>76</v>
      </c>
      <c r="B20" s="243"/>
      <c r="C20" s="243"/>
      <c r="D20" s="254"/>
      <c r="E20" s="255"/>
    </row>
    <row r="21" ht="21.75" customHeight="1" spans="1:5">
      <c r="A21" s="253" t="s">
        <v>77</v>
      </c>
      <c r="B21" s="243">
        <f>70+100</f>
        <v>170</v>
      </c>
      <c r="C21" s="243">
        <v>891</v>
      </c>
      <c r="D21" s="254">
        <f t="shared" ref="D21:D25" si="2">B21-C21</f>
        <v>-721</v>
      </c>
      <c r="E21" s="255">
        <f t="shared" ref="E21:E25" si="3">D21/C21*100</f>
        <v>-80.9203142536476</v>
      </c>
    </row>
    <row r="22" ht="21.75" customHeight="1" spans="1:5">
      <c r="A22" s="253" t="s">
        <v>78</v>
      </c>
      <c r="B22" s="243">
        <f>337+50</f>
        <v>387</v>
      </c>
      <c r="C22" s="243">
        <v>356</v>
      </c>
      <c r="D22" s="254">
        <f t="shared" si="2"/>
        <v>31</v>
      </c>
      <c r="E22" s="255">
        <f t="shared" si="3"/>
        <v>8.70786516853933</v>
      </c>
    </row>
    <row r="23" ht="21.75" customHeight="1" spans="1:5">
      <c r="A23" s="253" t="s">
        <v>79</v>
      </c>
      <c r="B23" s="243">
        <f>94</f>
        <v>94</v>
      </c>
      <c r="C23" s="243">
        <v>216</v>
      </c>
      <c r="D23" s="254">
        <f t="shared" si="2"/>
        <v>-122</v>
      </c>
      <c r="E23" s="255">
        <f t="shared" si="3"/>
        <v>-56.4814814814815</v>
      </c>
    </row>
    <row r="24" ht="21.75" customHeight="1" spans="1:5">
      <c r="A24" s="253" t="s">
        <v>80</v>
      </c>
      <c r="B24" s="243">
        <f>702+485</f>
        <v>1187</v>
      </c>
      <c r="C24" s="243">
        <v>1450</v>
      </c>
      <c r="D24" s="254">
        <f t="shared" si="2"/>
        <v>-263</v>
      </c>
      <c r="E24" s="255">
        <f t="shared" si="3"/>
        <v>-18.1379310344828</v>
      </c>
    </row>
    <row r="25" ht="21.75" customHeight="1" spans="1:5">
      <c r="A25" s="253" t="s">
        <v>81</v>
      </c>
      <c r="B25" s="243">
        <v>1191</v>
      </c>
      <c r="C25" s="243">
        <v>5393</v>
      </c>
      <c r="D25" s="254">
        <f t="shared" si="2"/>
        <v>-4202</v>
      </c>
      <c r="E25" s="255">
        <f t="shared" si="3"/>
        <v>-77.915816799555</v>
      </c>
    </row>
    <row r="26" ht="21.75" customHeight="1" spans="1:5">
      <c r="A26" s="253" t="s">
        <v>82</v>
      </c>
      <c r="B26" s="243"/>
      <c r="C26" s="243"/>
      <c r="D26" s="254"/>
      <c r="E26" s="255"/>
    </row>
    <row r="27" ht="21.75" customHeight="1" spans="1:5">
      <c r="A27" s="224" t="s">
        <v>83</v>
      </c>
      <c r="B27" s="243"/>
      <c r="C27" s="243"/>
      <c r="D27" s="254"/>
      <c r="E27" s="255"/>
    </row>
    <row r="28" ht="21.75" customHeight="1" spans="1:5">
      <c r="A28" s="253"/>
      <c r="B28" s="243"/>
      <c r="C28" s="243"/>
      <c r="D28" s="254"/>
      <c r="E28" s="255"/>
    </row>
    <row r="29" ht="21" customHeight="1" spans="1:5">
      <c r="A29" s="253" t="s">
        <v>84</v>
      </c>
      <c r="B29" s="243">
        <f>SUM(B5:B28)</f>
        <v>101617</v>
      </c>
      <c r="C29" s="243">
        <f>SUM(C5:C27)</f>
        <v>137632</v>
      </c>
      <c r="D29" s="243">
        <f>SUM(D5:D28)</f>
        <v>-36015</v>
      </c>
      <c r="E29" s="256">
        <f>D29/C29*100</f>
        <v>-26.1676063706115</v>
      </c>
    </row>
    <row r="30" ht="79.5" hidden="1" customHeight="1" spans="1:5">
      <c r="A30" s="257" t="s">
        <v>85</v>
      </c>
      <c r="B30" s="258"/>
      <c r="C30" s="258"/>
      <c r="D30" s="258"/>
      <c r="E30" s="259"/>
    </row>
    <row r="31" ht="33.75" customHeight="1"/>
    <row r="32" ht="18" customHeight="1"/>
    <row r="33" ht="20.25" customHeight="1"/>
  </sheetData>
  <mergeCells count="3">
    <mergeCell ref="A2:G2"/>
    <mergeCell ref="F3:G3"/>
    <mergeCell ref="A30:E30"/>
  </mergeCells>
  <printOptions horizontalCentered="1"/>
  <pageMargins left="0.589583333333333" right="0.589583333333333" top="0.589583333333333" bottom="0.55" header="0.279861111111111" footer="0.38958333333333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B5" sqref="B5"/>
    </sheetView>
  </sheetViews>
  <sheetFormatPr defaultColWidth="9" defaultRowHeight="14.25" outlineLevelCol="1"/>
  <cols>
    <col min="1" max="1" width="36.75" style="74" customWidth="1"/>
    <col min="2" max="2" width="32.75" style="75" customWidth="1"/>
    <col min="3" max="254" width="9" style="74"/>
    <col min="255" max="255" width="48.875" style="74" customWidth="1"/>
    <col min="256" max="256" width="23.625" style="74" customWidth="1"/>
    <col min="257" max="510" width="9" style="74"/>
    <col min="511" max="511" width="48.875" style="74" customWidth="1"/>
    <col min="512" max="512" width="23.625" style="74" customWidth="1"/>
    <col min="513" max="766" width="9" style="74"/>
    <col min="767" max="767" width="48.875" style="74" customWidth="1"/>
    <col min="768" max="768" width="23.625" style="74" customWidth="1"/>
    <col min="769" max="1022" width="9" style="74"/>
    <col min="1023" max="1023" width="48.875" style="74" customWidth="1"/>
    <col min="1024" max="1024" width="23.625" style="74" customWidth="1"/>
    <col min="1025" max="1278" width="9" style="74"/>
    <col min="1279" max="1279" width="48.875" style="74" customWidth="1"/>
    <col min="1280" max="1280" width="23.625" style="74" customWidth="1"/>
    <col min="1281" max="1534" width="9" style="74"/>
    <col min="1535" max="1535" width="48.875" style="74" customWidth="1"/>
    <col min="1536" max="1536" width="23.625" style="74" customWidth="1"/>
    <col min="1537" max="1790" width="9" style="74"/>
    <col min="1791" max="1791" width="48.875" style="74" customWidth="1"/>
    <col min="1792" max="1792" width="23.625" style="74" customWidth="1"/>
    <col min="1793" max="2046" width="9" style="74"/>
    <col min="2047" max="2047" width="48.875" style="74" customWidth="1"/>
    <col min="2048" max="2048" width="23.625" style="74" customWidth="1"/>
    <col min="2049" max="2302" width="9" style="74"/>
    <col min="2303" max="2303" width="48.875" style="74" customWidth="1"/>
    <col min="2304" max="2304" width="23.625" style="74" customWidth="1"/>
    <col min="2305" max="2558" width="9" style="74"/>
    <col min="2559" max="2559" width="48.875" style="74" customWidth="1"/>
    <col min="2560" max="2560" width="23.625" style="74" customWidth="1"/>
    <col min="2561" max="2814" width="9" style="74"/>
    <col min="2815" max="2815" width="48.875" style="74" customWidth="1"/>
    <col min="2816" max="2816" width="23.625" style="74" customWidth="1"/>
    <col min="2817" max="3070" width="9" style="74"/>
    <col min="3071" max="3071" width="48.875" style="74" customWidth="1"/>
    <col min="3072" max="3072" width="23.625" style="74" customWidth="1"/>
    <col min="3073" max="3326" width="9" style="74"/>
    <col min="3327" max="3327" width="48.875" style="74" customWidth="1"/>
    <col min="3328" max="3328" width="23.625" style="74" customWidth="1"/>
    <col min="3329" max="3582" width="9" style="74"/>
    <col min="3583" max="3583" width="48.875" style="74" customWidth="1"/>
    <col min="3584" max="3584" width="23.625" style="74" customWidth="1"/>
    <col min="3585" max="3838" width="9" style="74"/>
    <col min="3839" max="3839" width="48.875" style="74" customWidth="1"/>
    <col min="3840" max="3840" width="23.625" style="74" customWidth="1"/>
    <col min="3841" max="4094" width="9" style="74"/>
    <col min="4095" max="4095" width="48.875" style="74" customWidth="1"/>
    <col min="4096" max="4096" width="23.625" style="74" customWidth="1"/>
    <col min="4097" max="4350" width="9" style="74"/>
    <col min="4351" max="4351" width="48.875" style="74" customWidth="1"/>
    <col min="4352" max="4352" width="23.625" style="74" customWidth="1"/>
    <col min="4353" max="4606" width="9" style="74"/>
    <col min="4607" max="4607" width="48.875" style="74" customWidth="1"/>
    <col min="4608" max="4608" width="23.625" style="74" customWidth="1"/>
    <col min="4609" max="4862" width="9" style="74"/>
    <col min="4863" max="4863" width="48.875" style="74" customWidth="1"/>
    <col min="4864" max="4864" width="23.625" style="74" customWidth="1"/>
    <col min="4865" max="5118" width="9" style="74"/>
    <col min="5119" max="5119" width="48.875" style="74" customWidth="1"/>
    <col min="5120" max="5120" width="23.625" style="74" customWidth="1"/>
    <col min="5121" max="5374" width="9" style="74"/>
    <col min="5375" max="5375" width="48.875" style="74" customWidth="1"/>
    <col min="5376" max="5376" width="23.625" style="74" customWidth="1"/>
    <col min="5377" max="5630" width="9" style="74"/>
    <col min="5631" max="5631" width="48.875" style="74" customWidth="1"/>
    <col min="5632" max="5632" width="23.625" style="74" customWidth="1"/>
    <col min="5633" max="5886" width="9" style="74"/>
    <col min="5887" max="5887" width="48.875" style="74" customWidth="1"/>
    <col min="5888" max="5888" width="23.625" style="74" customWidth="1"/>
    <col min="5889" max="6142" width="9" style="74"/>
    <col min="6143" max="6143" width="48.875" style="74" customWidth="1"/>
    <col min="6144" max="6144" width="23.625" style="74" customWidth="1"/>
    <col min="6145" max="6398" width="9" style="74"/>
    <col min="6399" max="6399" width="48.875" style="74" customWidth="1"/>
    <col min="6400" max="6400" width="23.625" style="74" customWidth="1"/>
    <col min="6401" max="6654" width="9" style="74"/>
    <col min="6655" max="6655" width="48.875" style="74" customWidth="1"/>
    <col min="6656" max="6656" width="23.625" style="74" customWidth="1"/>
    <col min="6657" max="6910" width="9" style="74"/>
    <col min="6911" max="6911" width="48.875" style="74" customWidth="1"/>
    <col min="6912" max="6912" width="23.625" style="74" customWidth="1"/>
    <col min="6913" max="7166" width="9" style="74"/>
    <col min="7167" max="7167" width="48.875" style="74" customWidth="1"/>
    <col min="7168" max="7168" width="23.625" style="74" customWidth="1"/>
    <col min="7169" max="7422" width="9" style="74"/>
    <col min="7423" max="7423" width="48.875" style="74" customWidth="1"/>
    <col min="7424" max="7424" width="23.625" style="74" customWidth="1"/>
    <col min="7425" max="7678" width="9" style="74"/>
    <col min="7679" max="7679" width="48.875" style="74" customWidth="1"/>
    <col min="7680" max="7680" width="23.625" style="74" customWidth="1"/>
    <col min="7681" max="7934" width="9" style="74"/>
    <col min="7935" max="7935" width="48.875" style="74" customWidth="1"/>
    <col min="7936" max="7936" width="23.625" style="74" customWidth="1"/>
    <col min="7937" max="8190" width="9" style="74"/>
    <col min="8191" max="8191" width="48.875" style="74" customWidth="1"/>
    <col min="8192" max="8192" width="23.625" style="74" customWidth="1"/>
    <col min="8193" max="8446" width="9" style="74"/>
    <col min="8447" max="8447" width="48.875" style="74" customWidth="1"/>
    <col min="8448" max="8448" width="23.625" style="74" customWidth="1"/>
    <col min="8449" max="8702" width="9" style="74"/>
    <col min="8703" max="8703" width="48.875" style="74" customWidth="1"/>
    <col min="8704" max="8704" width="23.625" style="74" customWidth="1"/>
    <col min="8705" max="8958" width="9" style="74"/>
    <col min="8959" max="8959" width="48.875" style="74" customWidth="1"/>
    <col min="8960" max="8960" width="23.625" style="74" customWidth="1"/>
    <col min="8961" max="9214" width="9" style="74"/>
    <col min="9215" max="9215" width="48.875" style="74" customWidth="1"/>
    <col min="9216" max="9216" width="23.625" style="74" customWidth="1"/>
    <col min="9217" max="9470" width="9" style="74"/>
    <col min="9471" max="9471" width="48.875" style="74" customWidth="1"/>
    <col min="9472" max="9472" width="23.625" style="74" customWidth="1"/>
    <col min="9473" max="9726" width="9" style="74"/>
    <col min="9727" max="9727" width="48.875" style="74" customWidth="1"/>
    <col min="9728" max="9728" width="23.625" style="74" customWidth="1"/>
    <col min="9729" max="9982" width="9" style="74"/>
    <col min="9983" max="9983" width="48.875" style="74" customWidth="1"/>
    <col min="9984" max="9984" width="23.625" style="74" customWidth="1"/>
    <col min="9985" max="10238" width="9" style="74"/>
    <col min="10239" max="10239" width="48.875" style="74" customWidth="1"/>
    <col min="10240" max="10240" width="23.625" style="74" customWidth="1"/>
    <col min="10241" max="10494" width="9" style="74"/>
    <col min="10495" max="10495" width="48.875" style="74" customWidth="1"/>
    <col min="10496" max="10496" width="23.625" style="74" customWidth="1"/>
    <col min="10497" max="10750" width="9" style="74"/>
    <col min="10751" max="10751" width="48.875" style="74" customWidth="1"/>
    <col min="10752" max="10752" width="23.625" style="74" customWidth="1"/>
    <col min="10753" max="11006" width="9" style="74"/>
    <col min="11007" max="11007" width="48.875" style="74" customWidth="1"/>
    <col min="11008" max="11008" width="23.625" style="74" customWidth="1"/>
    <col min="11009" max="11262" width="9" style="74"/>
    <col min="11263" max="11263" width="48.875" style="74" customWidth="1"/>
    <col min="11264" max="11264" width="23.625" style="74" customWidth="1"/>
    <col min="11265" max="11518" width="9" style="74"/>
    <col min="11519" max="11519" width="48.875" style="74" customWidth="1"/>
    <col min="11520" max="11520" width="23.625" style="74" customWidth="1"/>
    <col min="11521" max="11774" width="9" style="74"/>
    <col min="11775" max="11775" width="48.875" style="74" customWidth="1"/>
    <col min="11776" max="11776" width="23.625" style="74" customWidth="1"/>
    <col min="11777" max="12030" width="9" style="74"/>
    <col min="12031" max="12031" width="48.875" style="74" customWidth="1"/>
    <col min="12032" max="12032" width="23.625" style="74" customWidth="1"/>
    <col min="12033" max="12286" width="9" style="74"/>
    <col min="12287" max="12287" width="48.875" style="74" customWidth="1"/>
    <col min="12288" max="12288" width="23.625" style="74" customWidth="1"/>
    <col min="12289" max="12542" width="9" style="74"/>
    <col min="12543" max="12543" width="48.875" style="74" customWidth="1"/>
    <col min="12544" max="12544" width="23.625" style="74" customWidth="1"/>
    <col min="12545" max="12798" width="9" style="74"/>
    <col min="12799" max="12799" width="48.875" style="74" customWidth="1"/>
    <col min="12800" max="12800" width="23.625" style="74" customWidth="1"/>
    <col min="12801" max="13054" width="9" style="74"/>
    <col min="13055" max="13055" width="48.875" style="74" customWidth="1"/>
    <col min="13056" max="13056" width="23.625" style="74" customWidth="1"/>
    <col min="13057" max="13310" width="9" style="74"/>
    <col min="13311" max="13311" width="48.875" style="74" customWidth="1"/>
    <col min="13312" max="13312" width="23.625" style="74" customWidth="1"/>
    <col min="13313" max="13566" width="9" style="74"/>
    <col min="13567" max="13567" width="48.875" style="74" customWidth="1"/>
    <col min="13568" max="13568" width="23.625" style="74" customWidth="1"/>
    <col min="13569" max="13822" width="9" style="74"/>
    <col min="13823" max="13823" width="48.875" style="74" customWidth="1"/>
    <col min="13824" max="13824" width="23.625" style="74" customWidth="1"/>
    <col min="13825" max="14078" width="9" style="74"/>
    <col min="14079" max="14079" width="48.875" style="74" customWidth="1"/>
    <col min="14080" max="14080" width="23.625" style="74" customWidth="1"/>
    <col min="14081" max="14334" width="9" style="74"/>
    <col min="14335" max="14335" width="48.875" style="74" customWidth="1"/>
    <col min="14336" max="14336" width="23.625" style="74" customWidth="1"/>
    <col min="14337" max="14590" width="9" style="74"/>
    <col min="14591" max="14591" width="48.875" style="74" customWidth="1"/>
    <col min="14592" max="14592" width="23.625" style="74" customWidth="1"/>
    <col min="14593" max="14846" width="9" style="74"/>
    <col min="14847" max="14847" width="48.875" style="74" customWidth="1"/>
    <col min="14848" max="14848" width="23.625" style="74" customWidth="1"/>
    <col min="14849" max="15102" width="9" style="74"/>
    <col min="15103" max="15103" width="48.875" style="74" customWidth="1"/>
    <col min="15104" max="15104" width="23.625" style="74" customWidth="1"/>
    <col min="15105" max="15358" width="9" style="74"/>
    <col min="15359" max="15359" width="48.875" style="74" customWidth="1"/>
    <col min="15360" max="15360" width="23.625" style="74" customWidth="1"/>
    <col min="15361" max="15614" width="9" style="74"/>
    <col min="15615" max="15615" width="48.875" style="74" customWidth="1"/>
    <col min="15616" max="15616" width="23.625" style="74" customWidth="1"/>
    <col min="15617" max="15870" width="9" style="74"/>
    <col min="15871" max="15871" width="48.875" style="74" customWidth="1"/>
    <col min="15872" max="15872" width="23.625" style="74" customWidth="1"/>
    <col min="15873" max="16126" width="9" style="74"/>
    <col min="16127" max="16127" width="48.875" style="74" customWidth="1"/>
    <col min="16128" max="16128" width="23.625" style="74" customWidth="1"/>
    <col min="16129" max="16380" width="9" style="74"/>
    <col min="16383" max="16384" width="9" style="74"/>
  </cols>
  <sheetData>
    <row r="1" s="74" customFormat="1" ht="30" customHeight="1" spans="2:2">
      <c r="B1" s="76" t="s">
        <v>1343</v>
      </c>
    </row>
    <row r="2" s="74" customFormat="1" ht="31.5" customHeight="1" spans="1:2">
      <c r="A2" s="77" t="s">
        <v>1344</v>
      </c>
      <c r="B2" s="77"/>
    </row>
    <row r="3" s="74" customFormat="1" ht="21.75" customHeight="1" spans="2:2">
      <c r="B3" s="78" t="s">
        <v>3</v>
      </c>
    </row>
    <row r="4" s="74" customFormat="1" ht="35" customHeight="1" spans="1:2">
      <c r="A4" s="79" t="s">
        <v>1345</v>
      </c>
      <c r="B4" s="80" t="s">
        <v>1294</v>
      </c>
    </row>
    <row r="5" s="74" customFormat="1" ht="35" customHeight="1" spans="1:2">
      <c r="A5" s="81" t="s">
        <v>67</v>
      </c>
      <c r="B5" s="82"/>
    </row>
    <row r="6" s="74" customFormat="1" ht="35" customHeight="1" spans="1:2">
      <c r="A6" s="81" t="s">
        <v>1346</v>
      </c>
      <c r="B6" s="82"/>
    </row>
    <row r="7" s="74" customFormat="1" ht="35" customHeight="1" spans="1:2">
      <c r="A7" s="81"/>
      <c r="B7" s="82"/>
    </row>
    <row r="8" s="74" customFormat="1" ht="35" customHeight="1" spans="1:2">
      <c r="A8" s="81"/>
      <c r="B8" s="82"/>
    </row>
    <row r="9" ht="35" customHeight="1" spans="1:2">
      <c r="A9" s="83" t="s">
        <v>1236</v>
      </c>
      <c r="B9" s="84">
        <f>B5+B6+B7+B8</f>
        <v>0</v>
      </c>
    </row>
  </sheetData>
  <mergeCells count="1">
    <mergeCell ref="A2:B2"/>
  </mergeCells>
  <printOptions horizontalCentered="1"/>
  <pageMargins left="0.357638888888889" right="0.357638888888889" top="0.802777777777778" bottom="0.409027777777778" header="0.5" footer="0.5"/>
  <pageSetup paperSize="9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topLeftCell="A7" workbookViewId="0">
      <selection activeCell="A2" sqref="A2:B2"/>
    </sheetView>
  </sheetViews>
  <sheetFormatPr defaultColWidth="9" defaultRowHeight="14.25" outlineLevelCol="1"/>
  <cols>
    <col min="1" max="1" width="50.625" style="65" customWidth="1"/>
    <col min="2" max="2" width="25.625" style="65" customWidth="1"/>
    <col min="3" max="16384" width="9" style="65"/>
  </cols>
  <sheetData>
    <row r="1" s="65" customFormat="1" spans="1:2">
      <c r="A1" s="66"/>
      <c r="B1" s="67" t="s">
        <v>1347</v>
      </c>
    </row>
    <row r="2" s="65" customFormat="1" ht="30" customHeight="1" spans="1:2">
      <c r="A2" s="68" t="s">
        <v>1348</v>
      </c>
      <c r="B2" s="68"/>
    </row>
    <row r="3" s="65" customFormat="1" ht="15" customHeight="1" spans="2:2">
      <c r="B3" s="69" t="s">
        <v>3</v>
      </c>
    </row>
    <row r="4" s="65" customFormat="1" ht="30" customHeight="1" spans="1:2">
      <c r="A4" s="73" t="s">
        <v>90</v>
      </c>
      <c r="B4" s="73" t="s">
        <v>1294</v>
      </c>
    </row>
    <row r="5" s="65" customFormat="1" ht="20" customHeight="1" spans="1:2">
      <c r="A5" s="72" t="s">
        <v>1322</v>
      </c>
      <c r="B5" s="72">
        <v>0</v>
      </c>
    </row>
    <row r="6" s="65" customFormat="1" ht="20" customHeight="1" spans="1:2">
      <c r="A6" s="71" t="s">
        <v>1349</v>
      </c>
      <c r="B6" s="71">
        <v>0</v>
      </c>
    </row>
    <row r="7" s="65" customFormat="1" ht="20" customHeight="1" spans="1:2">
      <c r="A7" s="71" t="s">
        <v>1350</v>
      </c>
      <c r="B7" s="71"/>
    </row>
    <row r="8" s="65" customFormat="1" ht="20" customHeight="1" spans="1:2">
      <c r="A8" s="71" t="s">
        <v>1351</v>
      </c>
      <c r="B8" s="71"/>
    </row>
    <row r="9" s="65" customFormat="1" ht="20" customHeight="1" spans="1:2">
      <c r="A9" s="71" t="s">
        <v>1352</v>
      </c>
      <c r="B9" s="71"/>
    </row>
    <row r="10" s="65" customFormat="1" ht="20" customHeight="1" spans="1:2">
      <c r="A10" s="71" t="s">
        <v>1353</v>
      </c>
      <c r="B10" s="71"/>
    </row>
    <row r="11" s="65" customFormat="1" ht="20" customHeight="1" spans="1:2">
      <c r="A11" s="71" t="s">
        <v>1354</v>
      </c>
      <c r="B11" s="71">
        <v>0</v>
      </c>
    </row>
    <row r="12" s="65" customFormat="1" ht="20" customHeight="1" spans="1:2">
      <c r="A12" s="71" t="s">
        <v>1350</v>
      </c>
      <c r="B12" s="71"/>
    </row>
    <row r="13" s="65" customFormat="1" ht="20" customHeight="1" spans="1:2">
      <c r="A13" s="71" t="s">
        <v>1351</v>
      </c>
      <c r="B13" s="71"/>
    </row>
    <row r="14" s="65" customFormat="1" ht="20" customHeight="1" spans="1:2">
      <c r="A14" s="71" t="s">
        <v>1353</v>
      </c>
      <c r="B14" s="71"/>
    </row>
    <row r="15" s="65" customFormat="1" ht="20" customHeight="1" spans="1:2">
      <c r="A15" s="71" t="s">
        <v>1355</v>
      </c>
      <c r="B15" s="71"/>
    </row>
    <row r="16" s="65" customFormat="1" ht="20" customHeight="1" spans="1:2">
      <c r="A16" s="71" t="s">
        <v>1356</v>
      </c>
      <c r="B16" s="71"/>
    </row>
    <row r="17" s="65" customFormat="1" ht="20" customHeight="1" spans="1:2">
      <c r="A17" s="71" t="s">
        <v>1357</v>
      </c>
      <c r="B17" s="71">
        <v>0</v>
      </c>
    </row>
    <row r="18" s="65" customFormat="1" ht="20" customHeight="1" spans="1:2">
      <c r="A18" s="71" t="s">
        <v>1350</v>
      </c>
      <c r="B18" s="71"/>
    </row>
    <row r="19" s="65" customFormat="1" ht="20" customHeight="1" spans="1:2">
      <c r="A19" s="71" t="s">
        <v>1351</v>
      </c>
      <c r="B19" s="71"/>
    </row>
    <row r="20" s="65" customFormat="1" ht="20" customHeight="1" spans="1:2">
      <c r="A20" s="71" t="s">
        <v>1352</v>
      </c>
      <c r="B20" s="71"/>
    </row>
    <row r="21" s="65" customFormat="1" ht="20" customHeight="1" spans="1:2">
      <c r="A21" s="71" t="s">
        <v>1358</v>
      </c>
      <c r="B21" s="71"/>
    </row>
    <row r="22" s="65" customFormat="1" ht="20" customHeight="1" spans="1:2">
      <c r="A22" s="71" t="s">
        <v>1353</v>
      </c>
      <c r="B22" s="71"/>
    </row>
    <row r="23" s="65" customFormat="1" ht="20" customHeight="1" spans="1:2">
      <c r="A23" s="71" t="s">
        <v>1359</v>
      </c>
      <c r="B23" s="71">
        <v>0</v>
      </c>
    </row>
    <row r="24" s="65" customFormat="1" ht="20" customHeight="1" spans="1:2">
      <c r="A24" s="71" t="s">
        <v>1350</v>
      </c>
      <c r="B24" s="71"/>
    </row>
    <row r="25" s="65" customFormat="1" ht="20" customHeight="1" spans="1:2">
      <c r="A25" s="71" t="s">
        <v>1351</v>
      </c>
      <c r="B25" s="71"/>
    </row>
    <row r="26" s="65" customFormat="1" ht="20" customHeight="1" spans="1:2">
      <c r="A26" s="71" t="s">
        <v>1360</v>
      </c>
      <c r="B26" s="71">
        <v>0</v>
      </c>
    </row>
    <row r="27" s="65" customFormat="1" ht="20" customHeight="1" spans="1:2">
      <c r="A27" s="71" t="s">
        <v>1350</v>
      </c>
      <c r="B27" s="71"/>
    </row>
    <row r="28" s="65" customFormat="1" ht="20" customHeight="1" spans="1:2">
      <c r="A28" s="71" t="s">
        <v>1351</v>
      </c>
      <c r="B28" s="71"/>
    </row>
    <row r="29" s="65" customFormat="1" ht="20" customHeight="1" spans="1:2">
      <c r="A29" s="72" t="s">
        <v>1361</v>
      </c>
      <c r="B29" s="71">
        <v>0</v>
      </c>
    </row>
    <row r="30" s="65" customFormat="1" ht="20" customHeight="1" spans="1:2">
      <c r="A30" s="70" t="s">
        <v>1362</v>
      </c>
      <c r="B30" s="72">
        <v>0</v>
      </c>
    </row>
  </sheetData>
  <mergeCells count="1">
    <mergeCell ref="A2:B2"/>
  </mergeCell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opLeftCell="A4" workbookViewId="0">
      <selection activeCell="A7" sqref="A7"/>
    </sheetView>
  </sheetViews>
  <sheetFormatPr defaultColWidth="9" defaultRowHeight="14.25" outlineLevelCol="1"/>
  <cols>
    <col min="1" max="1" width="50.625" style="65" customWidth="1"/>
    <col min="2" max="2" width="25.625" style="65" customWidth="1"/>
    <col min="3" max="16384" width="9" style="65"/>
  </cols>
  <sheetData>
    <row r="1" s="65" customFormat="1" spans="1:2">
      <c r="A1" s="66"/>
      <c r="B1" s="67" t="s">
        <v>1363</v>
      </c>
    </row>
    <row r="2" s="65" customFormat="1" ht="30" customHeight="1" spans="1:2">
      <c r="A2" s="68" t="s">
        <v>1364</v>
      </c>
      <c r="B2" s="68"/>
    </row>
    <row r="3" s="65" customFormat="1" ht="17.25" customHeight="1" spans="2:2">
      <c r="B3" s="69" t="s">
        <v>3</v>
      </c>
    </row>
    <row r="4" s="65" customFormat="1" ht="30" customHeight="1" spans="1:2">
      <c r="A4" s="70" t="s">
        <v>90</v>
      </c>
      <c r="B4" s="70" t="s">
        <v>1294</v>
      </c>
    </row>
    <row r="5" s="65" customFormat="1" ht="24.95" customHeight="1" spans="1:2">
      <c r="A5" s="71" t="s">
        <v>1323</v>
      </c>
      <c r="B5" s="71">
        <v>0</v>
      </c>
    </row>
    <row r="6" s="65" customFormat="1" ht="24.95" customHeight="1" spans="1:2">
      <c r="A6" s="71" t="s">
        <v>1365</v>
      </c>
      <c r="B6" s="71">
        <v>0</v>
      </c>
    </row>
    <row r="7" s="65" customFormat="1" ht="24.95" customHeight="1" spans="1:2">
      <c r="A7" s="71" t="s">
        <v>1366</v>
      </c>
      <c r="B7" s="71"/>
    </row>
    <row r="8" s="65" customFormat="1" ht="24.95" customHeight="1" spans="1:2">
      <c r="A8" s="71" t="s">
        <v>1367</v>
      </c>
      <c r="B8" s="71"/>
    </row>
    <row r="9" s="65" customFormat="1" ht="24.95" customHeight="1" spans="1:2">
      <c r="A9" s="71" t="s">
        <v>1368</v>
      </c>
      <c r="B9" s="71"/>
    </row>
    <row r="10" s="65" customFormat="1" ht="24.95" customHeight="1" spans="1:2">
      <c r="A10" s="71" t="s">
        <v>1369</v>
      </c>
      <c r="B10" s="71">
        <v>0</v>
      </c>
    </row>
    <row r="11" s="65" customFormat="1" ht="24.95" customHeight="1" spans="1:2">
      <c r="A11" s="71" t="s">
        <v>1366</v>
      </c>
      <c r="B11" s="71"/>
    </row>
    <row r="12" s="65" customFormat="1" ht="24.95" customHeight="1" spans="1:2">
      <c r="A12" s="71" t="s">
        <v>1367</v>
      </c>
      <c r="B12" s="71"/>
    </row>
    <row r="13" s="65" customFormat="1" ht="24.95" customHeight="1" spans="1:2">
      <c r="A13" s="71" t="s">
        <v>1368</v>
      </c>
      <c r="B13" s="71"/>
    </row>
    <row r="14" s="65" customFormat="1" ht="24.95" customHeight="1" spans="1:2">
      <c r="A14" s="71" t="s">
        <v>1370</v>
      </c>
      <c r="B14" s="71"/>
    </row>
    <row r="15" s="65" customFormat="1" ht="24.95" customHeight="1" spans="1:2">
      <c r="A15" s="71" t="s">
        <v>1357</v>
      </c>
      <c r="B15" s="71">
        <v>0</v>
      </c>
    </row>
    <row r="16" s="65" customFormat="1" ht="24.95" customHeight="1" spans="1:2">
      <c r="A16" s="71" t="s">
        <v>1366</v>
      </c>
      <c r="B16" s="71"/>
    </row>
    <row r="17" s="65" customFormat="1" ht="24.95" customHeight="1" spans="1:2">
      <c r="A17" s="71" t="s">
        <v>1368</v>
      </c>
      <c r="B17" s="71"/>
    </row>
    <row r="18" s="65" customFormat="1" ht="24.95" customHeight="1" spans="1:2">
      <c r="A18" s="71" t="s">
        <v>1371</v>
      </c>
      <c r="B18" s="71">
        <v>0</v>
      </c>
    </row>
    <row r="19" s="65" customFormat="1" ht="24.95" customHeight="1" spans="1:2">
      <c r="A19" s="71" t="s">
        <v>1366</v>
      </c>
      <c r="B19" s="71"/>
    </row>
    <row r="20" s="65" customFormat="1" ht="24.95" customHeight="1" spans="1:2">
      <c r="A20" s="71" t="s">
        <v>1367</v>
      </c>
      <c r="B20" s="71"/>
    </row>
    <row r="21" s="65" customFormat="1" ht="24.95" customHeight="1" spans="1:2">
      <c r="A21" s="71" t="s">
        <v>1370</v>
      </c>
      <c r="B21" s="71"/>
    </row>
    <row r="22" s="65" customFormat="1" ht="24.95" customHeight="1" spans="1:2">
      <c r="A22" s="71" t="s">
        <v>1372</v>
      </c>
      <c r="B22" s="71">
        <v>0</v>
      </c>
    </row>
    <row r="23" s="65" customFormat="1" ht="24.95" customHeight="1" spans="1:2">
      <c r="A23" s="71" t="s">
        <v>1373</v>
      </c>
      <c r="B23" s="71"/>
    </row>
    <row r="24" s="65" customFormat="1" ht="24.95" customHeight="1" spans="1:2">
      <c r="A24" s="71" t="s">
        <v>1374</v>
      </c>
      <c r="B24" s="71">
        <v>0</v>
      </c>
    </row>
    <row r="25" s="65" customFormat="1" ht="30" customHeight="1" spans="1:2">
      <c r="A25" s="70" t="s">
        <v>1375</v>
      </c>
      <c r="B25" s="72">
        <v>0</v>
      </c>
    </row>
  </sheetData>
  <mergeCells count="1">
    <mergeCell ref="A2:B2"/>
  </mergeCells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9" sqref="D9"/>
    </sheetView>
  </sheetViews>
  <sheetFormatPr defaultColWidth="9" defaultRowHeight="14.25" outlineLevelRow="6" outlineLevelCol="5"/>
  <cols>
    <col min="1" max="1" width="21.375" style="55" customWidth="1"/>
    <col min="2" max="3" width="14" style="55" customWidth="1"/>
    <col min="4" max="5" width="14.625" style="55" customWidth="1"/>
    <col min="6" max="6" width="14.25" style="55" customWidth="1"/>
    <col min="7" max="16384" width="9" style="55"/>
  </cols>
  <sheetData>
    <row r="1" s="55" customFormat="1" ht="22" customHeight="1" spans="6:6">
      <c r="F1" s="56" t="s">
        <v>1376</v>
      </c>
    </row>
    <row r="2" s="55" customFormat="1" ht="24.75" customHeight="1" spans="1:6">
      <c r="A2" s="57" t="s">
        <v>1377</v>
      </c>
      <c r="B2" s="57"/>
      <c r="C2" s="57"/>
      <c r="D2" s="57"/>
      <c r="E2" s="57"/>
      <c r="F2" s="57"/>
    </row>
    <row r="3" s="55" customFormat="1" ht="21" customHeight="1" spans="1:6">
      <c r="A3" s="58"/>
      <c r="B3" s="59"/>
      <c r="C3" s="59"/>
      <c r="D3" s="60"/>
      <c r="E3" s="60"/>
      <c r="F3" s="61" t="s">
        <v>3</v>
      </c>
    </row>
    <row r="4" s="55" customFormat="1" ht="35" customHeight="1" spans="1:6">
      <c r="A4" s="62" t="s">
        <v>1180</v>
      </c>
      <c r="B4" s="62" t="s">
        <v>1378</v>
      </c>
      <c r="C4" s="63" t="s">
        <v>1379</v>
      </c>
      <c r="D4" s="63"/>
      <c r="E4" s="63"/>
      <c r="F4" s="62" t="s">
        <v>1380</v>
      </c>
    </row>
    <row r="5" s="55" customFormat="1" ht="35" customHeight="1" spans="1:6">
      <c r="A5" s="62"/>
      <c r="B5" s="62"/>
      <c r="C5" s="62" t="s">
        <v>1184</v>
      </c>
      <c r="D5" s="62" t="s">
        <v>1381</v>
      </c>
      <c r="E5" s="62" t="s">
        <v>1382</v>
      </c>
      <c r="F5" s="62"/>
    </row>
    <row r="6" s="55" customFormat="1" ht="35" customHeight="1" spans="1:6">
      <c r="A6" s="64">
        <f>B6+C6+F6</f>
        <v>22.2</v>
      </c>
      <c r="B6" s="64">
        <v>10</v>
      </c>
      <c r="C6" s="64">
        <f>D6+E6</f>
        <v>2.2</v>
      </c>
      <c r="D6" s="64"/>
      <c r="E6" s="64">
        <v>2.2</v>
      </c>
      <c r="F6" s="64">
        <v>10</v>
      </c>
    </row>
    <row r="7" s="55" customFormat="1" ht="35" customHeight="1"/>
  </sheetData>
  <mergeCells count="5">
    <mergeCell ref="A2:F2"/>
    <mergeCell ref="C4:E4"/>
    <mergeCell ref="A4:A5"/>
    <mergeCell ref="B4:B5"/>
    <mergeCell ref="F4:F5"/>
  </mergeCells>
  <printOptions horizontalCentered="1"/>
  <pageMargins left="0" right="0" top="1" bottom="1" header="0.5" footer="0.5"/>
  <pageSetup paperSize="9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"/>
  <sheetViews>
    <sheetView workbookViewId="0">
      <selection activeCell="O9" sqref="O9"/>
    </sheetView>
  </sheetViews>
  <sheetFormatPr defaultColWidth="9" defaultRowHeight="14.25" outlineLevelRow="3"/>
  <cols>
    <col min="1" max="1" width="9" style="45"/>
    <col min="2" max="2" width="9.125" style="46" customWidth="1"/>
    <col min="3" max="26" width="5.625" style="46" customWidth="1"/>
    <col min="27" max="16384" width="9" style="45"/>
  </cols>
  <sheetData>
    <row r="1" s="45" customFormat="1" ht="26" customHeight="1" spans="1:26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 t="s">
        <v>1383</v>
      </c>
    </row>
    <row r="2" s="45" customFormat="1" ht="41" customHeight="1" spans="1:26">
      <c r="A2" s="49" t="s">
        <v>1384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="45" customFormat="1" ht="109" customHeight="1" spans="1:26">
      <c r="A3" s="51" t="s">
        <v>1385</v>
      </c>
      <c r="B3" s="52" t="s">
        <v>1180</v>
      </c>
      <c r="C3" s="52" t="s">
        <v>1386</v>
      </c>
      <c r="D3" s="52" t="s">
        <v>1387</v>
      </c>
      <c r="E3" s="52" t="s">
        <v>1388</v>
      </c>
      <c r="F3" s="52" t="s">
        <v>1389</v>
      </c>
      <c r="G3" s="52" t="s">
        <v>1390</v>
      </c>
      <c r="H3" s="52" t="s">
        <v>1391</v>
      </c>
      <c r="I3" s="52" t="s">
        <v>1392</v>
      </c>
      <c r="J3" s="52" t="s">
        <v>1393</v>
      </c>
      <c r="K3" s="52" t="s">
        <v>1394</v>
      </c>
      <c r="L3" s="52" t="s">
        <v>1395</v>
      </c>
      <c r="M3" s="52" t="s">
        <v>1396</v>
      </c>
      <c r="N3" s="52" t="s">
        <v>1397</v>
      </c>
      <c r="O3" s="52" t="s">
        <v>1398</v>
      </c>
      <c r="P3" s="52" t="s">
        <v>1399</v>
      </c>
      <c r="Q3" s="52" t="s">
        <v>1400</v>
      </c>
      <c r="R3" s="52" t="s">
        <v>1401</v>
      </c>
      <c r="S3" s="52" t="s">
        <v>1402</v>
      </c>
      <c r="T3" s="52" t="s">
        <v>1403</v>
      </c>
      <c r="U3" s="52" t="s">
        <v>1404</v>
      </c>
      <c r="V3" s="52" t="s">
        <v>1405</v>
      </c>
      <c r="W3" s="52" t="s">
        <v>1406</v>
      </c>
      <c r="X3" s="52" t="s">
        <v>1407</v>
      </c>
      <c r="Y3" s="52" t="s">
        <v>1408</v>
      </c>
      <c r="Z3" s="52" t="s">
        <v>1409</v>
      </c>
    </row>
    <row r="4" s="45" customFormat="1" ht="34" customHeight="1" spans="1:26">
      <c r="A4" s="53" t="s">
        <v>1256</v>
      </c>
      <c r="B4" s="54">
        <f>SUM(C4:Z4)</f>
        <v>984.2</v>
      </c>
      <c r="C4" s="54">
        <v>70</v>
      </c>
      <c r="D4" s="54">
        <v>50</v>
      </c>
      <c r="E4" s="54">
        <v>5</v>
      </c>
      <c r="F4" s="54"/>
      <c r="G4" s="54"/>
      <c r="H4" s="54">
        <v>3</v>
      </c>
      <c r="I4" s="54"/>
      <c r="J4" s="54">
        <v>90</v>
      </c>
      <c r="K4" s="54">
        <v>50</v>
      </c>
      <c r="L4" s="54">
        <v>10</v>
      </c>
      <c r="M4" s="54">
        <f>50+70</f>
        <v>120</v>
      </c>
      <c r="N4" s="54"/>
      <c r="O4" s="54">
        <v>15</v>
      </c>
      <c r="P4" s="54">
        <f>30+10</f>
        <v>40</v>
      </c>
      <c r="Q4" s="54">
        <v>10</v>
      </c>
      <c r="R4" s="54"/>
      <c r="S4" s="54"/>
      <c r="T4" s="54">
        <v>310</v>
      </c>
      <c r="U4" s="54">
        <v>2.2</v>
      </c>
      <c r="V4" s="54">
        <v>159</v>
      </c>
      <c r="W4" s="54"/>
      <c r="X4" s="54">
        <v>50</v>
      </c>
      <c r="Y4" s="54"/>
      <c r="Z4" s="54"/>
    </row>
  </sheetData>
  <mergeCells count="1">
    <mergeCell ref="A2:Z2"/>
  </mergeCells>
  <printOptions horizontalCentered="1"/>
  <pageMargins left="0" right="0" top="1" bottom="0.802777777777778" header="0.5" footer="0.5"/>
  <pageSetup paperSize="9" scale="90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C9" sqref="C9:C10"/>
    </sheetView>
  </sheetViews>
  <sheetFormatPr defaultColWidth="9" defaultRowHeight="14.25" outlineLevelCol="4"/>
  <cols>
    <col min="1" max="1" width="12.625" style="32" customWidth="1"/>
    <col min="2" max="2" width="11.25" style="32" customWidth="1"/>
    <col min="3" max="3" width="17.875" style="32" customWidth="1"/>
    <col min="4" max="4" width="28.25" style="32" customWidth="1"/>
    <col min="5" max="5" width="30" style="32" customWidth="1"/>
    <col min="6" max="16384" width="9" style="32"/>
  </cols>
  <sheetData>
    <row r="1" ht="22" customHeight="1" spans="5:5">
      <c r="E1" s="33" t="s">
        <v>1410</v>
      </c>
    </row>
    <row r="2" ht="41" customHeight="1" spans="1:5">
      <c r="A2" s="34" t="s">
        <v>1411</v>
      </c>
      <c r="B2" s="34"/>
      <c r="C2" s="34"/>
      <c r="D2" s="34"/>
      <c r="E2" s="34"/>
    </row>
    <row r="3" ht="23" customHeight="1" spans="5:5">
      <c r="E3" s="35" t="s">
        <v>3</v>
      </c>
    </row>
    <row r="4" ht="28" customHeight="1" spans="1:5">
      <c r="A4" s="36" t="s">
        <v>1412</v>
      </c>
      <c r="B4" s="37" t="s">
        <v>1413</v>
      </c>
      <c r="C4" s="38"/>
      <c r="D4" s="39" t="s">
        <v>1414</v>
      </c>
      <c r="E4" s="36" t="s">
        <v>1415</v>
      </c>
    </row>
    <row r="5" ht="28" customHeight="1" spans="1:5">
      <c r="A5" s="36" t="s">
        <v>1416</v>
      </c>
      <c r="B5" s="39" t="s">
        <v>1256</v>
      </c>
      <c r="C5" s="39"/>
      <c r="D5" s="39" t="s">
        <v>1417</v>
      </c>
      <c r="E5" s="40" t="s">
        <v>1253</v>
      </c>
    </row>
    <row r="6" ht="33" customHeight="1" spans="1:5">
      <c r="A6" s="39" t="s">
        <v>1418</v>
      </c>
      <c r="B6" s="39">
        <v>55000</v>
      </c>
      <c r="C6" s="39"/>
      <c r="D6" s="32" t="s">
        <v>1419</v>
      </c>
      <c r="E6" s="40">
        <v>40000</v>
      </c>
    </row>
    <row r="7" ht="40" customHeight="1" spans="1:5">
      <c r="A7" s="39" t="s">
        <v>1420</v>
      </c>
      <c r="B7" s="39" t="s">
        <v>1421</v>
      </c>
      <c r="C7" s="39"/>
      <c r="D7" s="39"/>
      <c r="E7" s="39"/>
    </row>
    <row r="8" ht="24" customHeight="1" spans="1:5">
      <c r="A8" s="39" t="s">
        <v>1422</v>
      </c>
      <c r="B8" s="41" t="s">
        <v>1423</v>
      </c>
      <c r="C8" s="41" t="s">
        <v>1424</v>
      </c>
      <c r="D8" s="41" t="s">
        <v>1425</v>
      </c>
      <c r="E8" s="41" t="s">
        <v>1426</v>
      </c>
    </row>
    <row r="9" ht="24" customHeight="1" spans="1:5">
      <c r="A9" s="39"/>
      <c r="B9" s="42" t="s">
        <v>1427</v>
      </c>
      <c r="C9" s="42" t="s">
        <v>1428</v>
      </c>
      <c r="D9" s="36" t="s">
        <v>1429</v>
      </c>
      <c r="E9" s="39" t="s">
        <v>1430</v>
      </c>
    </row>
    <row r="10" ht="24" customHeight="1" spans="1:5">
      <c r="A10" s="39"/>
      <c r="B10" s="43"/>
      <c r="C10" s="41"/>
      <c r="D10" s="36" t="s">
        <v>1431</v>
      </c>
      <c r="E10" s="36" t="s">
        <v>1432</v>
      </c>
    </row>
    <row r="11" ht="24" customHeight="1" spans="1:5">
      <c r="A11" s="39"/>
      <c r="B11" s="43"/>
      <c r="C11" s="42" t="s">
        <v>1433</v>
      </c>
      <c r="D11" s="36" t="s">
        <v>1434</v>
      </c>
      <c r="E11" s="44">
        <v>1</v>
      </c>
    </row>
    <row r="12" ht="24" customHeight="1" spans="1:5">
      <c r="A12" s="39"/>
      <c r="B12" s="43"/>
      <c r="C12" s="41"/>
      <c r="D12" s="36" t="s">
        <v>1435</v>
      </c>
      <c r="E12" s="44">
        <v>1</v>
      </c>
    </row>
    <row r="13" ht="24" customHeight="1" spans="1:5">
      <c r="A13" s="39"/>
      <c r="B13" s="43"/>
      <c r="C13" s="42" t="s">
        <v>1436</v>
      </c>
      <c r="D13" s="36" t="s">
        <v>1437</v>
      </c>
      <c r="E13" s="36" t="s">
        <v>1438</v>
      </c>
    </row>
    <row r="14" ht="24" customHeight="1" spans="1:5">
      <c r="A14" s="39"/>
      <c r="B14" s="43"/>
      <c r="C14" s="43"/>
      <c r="D14" s="35" t="s">
        <v>1439</v>
      </c>
      <c r="E14" s="44">
        <v>1</v>
      </c>
    </row>
    <row r="15" ht="24" customHeight="1" spans="1:5">
      <c r="A15" s="39"/>
      <c r="B15" s="41"/>
      <c r="C15" s="41"/>
      <c r="D15" s="36" t="s">
        <v>1440</v>
      </c>
      <c r="E15" s="36" t="s">
        <v>1441</v>
      </c>
    </row>
    <row r="16" ht="24" customHeight="1" spans="1:5">
      <c r="A16" s="39"/>
      <c r="B16" s="42" t="s">
        <v>1442</v>
      </c>
      <c r="C16" s="36" t="s">
        <v>1443</v>
      </c>
      <c r="D16" s="36" t="s">
        <v>1444</v>
      </c>
      <c r="E16" s="36" t="s">
        <v>1445</v>
      </c>
    </row>
    <row r="17" ht="24" customHeight="1" spans="1:5">
      <c r="A17" s="39"/>
      <c r="B17" s="43"/>
      <c r="C17" s="42" t="s">
        <v>1446</v>
      </c>
      <c r="D17" s="36" t="s">
        <v>1447</v>
      </c>
      <c r="E17" s="36" t="s">
        <v>1448</v>
      </c>
    </row>
    <row r="18" ht="24" customHeight="1" spans="1:5">
      <c r="A18" s="39"/>
      <c r="B18" s="43"/>
      <c r="C18" s="41"/>
      <c r="D18" s="36" t="s">
        <v>1449</v>
      </c>
      <c r="E18" s="36" t="s">
        <v>1450</v>
      </c>
    </row>
    <row r="19" ht="24" customHeight="1" spans="1:5">
      <c r="A19" s="39"/>
      <c r="B19" s="43"/>
      <c r="C19" s="36" t="s">
        <v>1451</v>
      </c>
      <c r="D19" s="36" t="s">
        <v>1452</v>
      </c>
      <c r="E19" s="36" t="s">
        <v>1453</v>
      </c>
    </row>
    <row r="20" ht="33" customHeight="1" spans="1:5">
      <c r="A20" s="39"/>
      <c r="B20" s="43"/>
      <c r="C20" s="36" t="s">
        <v>1454</v>
      </c>
      <c r="D20" s="36" t="s">
        <v>1455</v>
      </c>
      <c r="E20" s="39" t="s">
        <v>1456</v>
      </c>
    </row>
    <row r="21" ht="38" customHeight="1" spans="1:5">
      <c r="A21" s="39"/>
      <c r="B21" s="41"/>
      <c r="C21" s="39" t="s">
        <v>1457</v>
      </c>
      <c r="D21" s="36" t="s">
        <v>1458</v>
      </c>
      <c r="E21" s="36" t="s">
        <v>1459</v>
      </c>
    </row>
  </sheetData>
  <mergeCells count="12">
    <mergeCell ref="A2:E2"/>
    <mergeCell ref="B4:C4"/>
    <mergeCell ref="B5:C5"/>
    <mergeCell ref="B6:C6"/>
    <mergeCell ref="B7:E7"/>
    <mergeCell ref="A8:A21"/>
    <mergeCell ref="B9:B15"/>
    <mergeCell ref="B16:B21"/>
    <mergeCell ref="C9:C10"/>
    <mergeCell ref="C11:C12"/>
    <mergeCell ref="C13:C15"/>
    <mergeCell ref="C17:C18"/>
  </mergeCells>
  <printOptions horizontalCentered="1"/>
  <pageMargins left="0.196527777777778" right="0.196527777777778" top="0.409027777777778" bottom="0.409027777777778" header="0.511805555555556" footer="0.511805555555556"/>
  <pageSetup paperSize="9" orientation="portrait" horizont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8"/>
  <sheetViews>
    <sheetView workbookViewId="0">
      <selection activeCell="C14" sqref="C14"/>
    </sheetView>
  </sheetViews>
  <sheetFormatPr defaultColWidth="8.75" defaultRowHeight="12.75" outlineLevelCol="3"/>
  <cols>
    <col min="1" max="1" width="32.625" style="3" customWidth="1"/>
    <col min="2" max="2" width="11" style="4" customWidth="1"/>
    <col min="3" max="3" width="28.75" style="5" customWidth="1"/>
    <col min="4" max="4" width="17.75" style="6" customWidth="1"/>
    <col min="5" max="16384" width="8.75" style="1"/>
  </cols>
  <sheetData>
    <row r="1" s="1" customFormat="1" ht="19.5" customHeight="1" spans="1:4">
      <c r="A1" s="7"/>
      <c r="B1" s="4"/>
      <c r="C1" s="5"/>
      <c r="D1" s="8" t="s">
        <v>1460</v>
      </c>
    </row>
    <row r="2" s="2" customFormat="1" ht="27" customHeight="1" spans="1:4">
      <c r="A2" s="9" t="s">
        <v>1461</v>
      </c>
      <c r="B2" s="9"/>
      <c r="C2" s="9"/>
      <c r="D2" s="9"/>
    </row>
    <row r="3" s="1" customFormat="1" ht="18" customHeight="1" spans="1:4">
      <c r="A3" s="10" t="s">
        <v>3</v>
      </c>
      <c r="B3" s="11"/>
      <c r="C3" s="11"/>
      <c r="D3" s="11"/>
    </row>
    <row r="4" s="1" customFormat="1" ht="15.75" customHeight="1" spans="1:4">
      <c r="A4" s="12" t="s">
        <v>1462</v>
      </c>
      <c r="B4" s="13" t="s">
        <v>1463</v>
      </c>
      <c r="C4" s="14" t="s">
        <v>1464</v>
      </c>
      <c r="D4" s="13" t="s">
        <v>1463</v>
      </c>
    </row>
    <row r="5" s="1" customFormat="1" ht="21" customHeight="1" spans="1:4">
      <c r="A5" s="15"/>
      <c r="B5" s="16"/>
      <c r="C5" s="14"/>
      <c r="D5" s="16"/>
    </row>
    <row r="6" s="1" customFormat="1" ht="26.25" customHeight="1" spans="1:4">
      <c r="A6" s="17" t="s">
        <v>1465</v>
      </c>
      <c r="B6" s="18">
        <v>0</v>
      </c>
      <c r="C6" s="19" t="s">
        <v>1466</v>
      </c>
      <c r="D6" s="20">
        <v>0</v>
      </c>
    </row>
    <row r="7" s="1" customFormat="1" ht="26.25" customHeight="1" spans="1:4">
      <c r="A7" s="21" t="s">
        <v>94</v>
      </c>
      <c r="B7" s="18">
        <v>0</v>
      </c>
      <c r="C7" s="22" t="s">
        <v>1467</v>
      </c>
      <c r="D7" s="23">
        <v>0</v>
      </c>
    </row>
    <row r="8" s="1" customFormat="1" ht="26.25" customHeight="1" spans="1:4">
      <c r="A8" s="21" t="s">
        <v>106</v>
      </c>
      <c r="B8" s="24">
        <v>0</v>
      </c>
      <c r="C8" s="25"/>
      <c r="D8" s="23"/>
    </row>
    <row r="9" s="1" customFormat="1" ht="26.25" customHeight="1" spans="1:4">
      <c r="A9" s="17"/>
      <c r="B9" s="24"/>
      <c r="C9" s="25"/>
      <c r="D9" s="23"/>
    </row>
    <row r="10" s="1" customFormat="1" ht="26.25" customHeight="1" spans="1:4">
      <c r="A10" s="26" t="s">
        <v>1468</v>
      </c>
      <c r="B10" s="27">
        <v>0</v>
      </c>
      <c r="C10" s="28" t="s">
        <v>1469</v>
      </c>
      <c r="D10" s="29">
        <v>0</v>
      </c>
    </row>
    <row r="11" s="1" customFormat="1" spans="1:4">
      <c r="A11" s="30"/>
      <c r="B11" s="31"/>
      <c r="C11" s="5"/>
      <c r="D11" s="6"/>
    </row>
    <row r="12" s="1" customFormat="1" spans="1:4">
      <c r="A12" s="30"/>
      <c r="B12" s="31"/>
      <c r="C12" s="5"/>
      <c r="D12" s="6"/>
    </row>
    <row r="13" s="1" customFormat="1" spans="1:4">
      <c r="A13" s="30"/>
      <c r="B13" s="31"/>
      <c r="C13" s="5"/>
      <c r="D13" s="6"/>
    </row>
    <row r="14" s="1" customFormat="1" spans="1:4">
      <c r="A14" s="30"/>
      <c r="B14" s="31"/>
      <c r="C14" s="5"/>
      <c r="D14" s="6"/>
    </row>
    <row r="15" s="1" customFormat="1" spans="1:4">
      <c r="A15" s="30"/>
      <c r="B15" s="31"/>
      <c r="C15" s="5"/>
      <c r="D15" s="6"/>
    </row>
    <row r="16" s="1" customFormat="1" spans="1:4">
      <c r="A16" s="30"/>
      <c r="B16" s="31"/>
      <c r="C16" s="5"/>
      <c r="D16" s="6"/>
    </row>
    <row r="17" s="1" customFormat="1" spans="1:4">
      <c r="A17" s="30"/>
      <c r="B17" s="31"/>
      <c r="C17" s="5"/>
      <c r="D17" s="6"/>
    </row>
    <row r="18" s="1" customFormat="1" spans="1:4">
      <c r="A18" s="30"/>
      <c r="B18" s="31"/>
      <c r="C18" s="5"/>
      <c r="D18" s="6"/>
    </row>
    <row r="19" s="1" customFormat="1" spans="1:4">
      <c r="A19" s="30"/>
      <c r="B19" s="31"/>
      <c r="C19" s="5"/>
      <c r="D19" s="6"/>
    </row>
    <row r="20" s="1" customFormat="1" spans="1:4">
      <c r="A20" s="30"/>
      <c r="B20" s="31"/>
      <c r="C20" s="5"/>
      <c r="D20" s="6"/>
    </row>
    <row r="21" s="1" customFormat="1" spans="1:4">
      <c r="A21" s="30"/>
      <c r="B21" s="31"/>
      <c r="C21" s="5"/>
      <c r="D21" s="6"/>
    </row>
    <row r="22" s="1" customFormat="1" spans="1:4">
      <c r="A22" s="30"/>
      <c r="B22" s="31"/>
      <c r="C22" s="5"/>
      <c r="D22" s="6"/>
    </row>
    <row r="23" s="1" customFormat="1" spans="1:4">
      <c r="A23" s="30"/>
      <c r="B23" s="31"/>
      <c r="C23" s="5"/>
      <c r="D23" s="6"/>
    </row>
    <row r="24" s="1" customFormat="1" spans="1:4">
      <c r="A24" s="30"/>
      <c r="B24" s="31"/>
      <c r="C24" s="5"/>
      <c r="D24" s="6"/>
    </row>
    <row r="25" s="1" customFormat="1" spans="1:4">
      <c r="A25" s="30"/>
      <c r="B25" s="31"/>
      <c r="C25" s="5"/>
      <c r="D25" s="6"/>
    </row>
    <row r="26" s="1" customFormat="1" spans="1:4">
      <c r="A26" s="30"/>
      <c r="B26" s="31"/>
      <c r="C26" s="5"/>
      <c r="D26" s="6"/>
    </row>
    <row r="27" s="1" customFormat="1" spans="1:4">
      <c r="A27" s="30"/>
      <c r="B27" s="31"/>
      <c r="C27" s="5"/>
      <c r="D27" s="6"/>
    </row>
    <row r="28" s="1" customFormat="1" spans="1:4">
      <c r="A28" s="30"/>
      <c r="B28" s="31"/>
      <c r="C28" s="5"/>
      <c r="D28" s="6"/>
    </row>
    <row r="29" s="1" customFormat="1" spans="1:4">
      <c r="A29" s="30"/>
      <c r="B29" s="31"/>
      <c r="C29" s="5"/>
      <c r="D29" s="6"/>
    </row>
    <row r="30" s="1" customFormat="1" spans="1:4">
      <c r="A30" s="30"/>
      <c r="B30" s="31"/>
      <c r="C30" s="5"/>
      <c r="D30" s="6"/>
    </row>
    <row r="31" s="1" customFormat="1" spans="1:4">
      <c r="A31" s="30"/>
      <c r="B31" s="31"/>
      <c r="C31" s="5"/>
      <c r="D31" s="6"/>
    </row>
    <row r="32" s="1" customFormat="1" spans="1:4">
      <c r="A32" s="30"/>
      <c r="B32" s="31"/>
      <c r="C32" s="5"/>
      <c r="D32" s="6"/>
    </row>
    <row r="33" s="1" customFormat="1" spans="1:4">
      <c r="A33" s="30"/>
      <c r="B33" s="31"/>
      <c r="C33" s="5"/>
      <c r="D33" s="6"/>
    </row>
    <row r="34" s="1" customFormat="1" spans="1:4">
      <c r="A34" s="30"/>
      <c r="B34" s="31"/>
      <c r="C34" s="5"/>
      <c r="D34" s="6"/>
    </row>
    <row r="35" s="1" customFormat="1" spans="1:4">
      <c r="A35" s="30"/>
      <c r="B35" s="31"/>
      <c r="C35" s="5"/>
      <c r="D35" s="6"/>
    </row>
    <row r="36" s="1" customFormat="1" spans="1:4">
      <c r="A36" s="30"/>
      <c r="B36" s="31"/>
      <c r="C36" s="5"/>
      <c r="D36" s="6"/>
    </row>
    <row r="37" s="1" customFormat="1" spans="1:4">
      <c r="A37" s="30"/>
      <c r="B37" s="31"/>
      <c r="C37" s="5"/>
      <c r="D37" s="6"/>
    </row>
    <row r="38" s="1" customFormat="1" spans="1:4">
      <c r="A38" s="30"/>
      <c r="B38" s="31"/>
      <c r="C38" s="5"/>
      <c r="D38" s="6"/>
    </row>
    <row r="39" s="1" customFormat="1" spans="1:4">
      <c r="A39" s="30"/>
      <c r="B39" s="31"/>
      <c r="C39" s="5"/>
      <c r="D39" s="6"/>
    </row>
    <row r="40" s="1" customFormat="1" spans="1:4">
      <c r="A40" s="30"/>
      <c r="B40" s="31"/>
      <c r="C40" s="5"/>
      <c r="D40" s="6"/>
    </row>
    <row r="41" s="1" customFormat="1" spans="1:4">
      <c r="A41" s="30"/>
      <c r="B41" s="31"/>
      <c r="C41" s="5"/>
      <c r="D41" s="6"/>
    </row>
    <row r="42" s="1" customFormat="1" spans="1:4">
      <c r="A42" s="30"/>
      <c r="B42" s="31"/>
      <c r="C42" s="5"/>
      <c r="D42" s="6"/>
    </row>
    <row r="43" s="1" customFormat="1" spans="1:4">
      <c r="A43" s="30"/>
      <c r="B43" s="31"/>
      <c r="C43" s="5"/>
      <c r="D43" s="6"/>
    </row>
    <row r="44" s="1" customFormat="1" spans="1:4">
      <c r="A44" s="30"/>
      <c r="B44" s="31"/>
      <c r="C44" s="5"/>
      <c r="D44" s="6"/>
    </row>
    <row r="45" s="1" customFormat="1" spans="1:4">
      <c r="A45" s="30"/>
      <c r="B45" s="31"/>
      <c r="C45" s="5"/>
      <c r="D45" s="6"/>
    </row>
    <row r="46" s="1" customFormat="1" spans="1:4">
      <c r="A46" s="30"/>
      <c r="B46" s="31"/>
      <c r="C46" s="5"/>
      <c r="D46" s="6"/>
    </row>
    <row r="47" s="1" customFormat="1" spans="1:4">
      <c r="A47" s="30"/>
      <c r="B47" s="31"/>
      <c r="C47" s="5"/>
      <c r="D47" s="6"/>
    </row>
    <row r="48" s="1" customFormat="1" spans="1:4">
      <c r="A48" s="30"/>
      <c r="B48" s="31"/>
      <c r="C48" s="5"/>
      <c r="D48" s="6"/>
    </row>
    <row r="49" s="1" customFormat="1" spans="1:4">
      <c r="A49" s="30"/>
      <c r="B49" s="31"/>
      <c r="C49" s="5"/>
      <c r="D49" s="6"/>
    </row>
    <row r="50" s="1" customFormat="1" spans="1:4">
      <c r="A50" s="30"/>
      <c r="B50" s="31"/>
      <c r="C50" s="5"/>
      <c r="D50" s="6"/>
    </row>
    <row r="51" s="1" customFormat="1" spans="1:4">
      <c r="A51" s="30"/>
      <c r="B51" s="31"/>
      <c r="C51" s="5"/>
      <c r="D51" s="6"/>
    </row>
    <row r="52" s="1" customFormat="1" spans="1:4">
      <c r="A52" s="30"/>
      <c r="B52" s="31"/>
      <c r="C52" s="5"/>
      <c r="D52" s="6"/>
    </row>
    <row r="53" s="1" customFormat="1" spans="1:4">
      <c r="A53" s="30"/>
      <c r="B53" s="31"/>
      <c r="C53" s="5"/>
      <c r="D53" s="6"/>
    </row>
    <row r="54" s="1" customFormat="1" spans="1:4">
      <c r="A54" s="30"/>
      <c r="B54" s="31"/>
      <c r="C54" s="5"/>
      <c r="D54" s="6"/>
    </row>
    <row r="55" s="1" customFormat="1" spans="1:4">
      <c r="A55" s="30"/>
      <c r="B55" s="31"/>
      <c r="C55" s="5"/>
      <c r="D55" s="6"/>
    </row>
    <row r="56" s="1" customFormat="1" spans="1:4">
      <c r="A56" s="30"/>
      <c r="B56" s="31"/>
      <c r="C56" s="5"/>
      <c r="D56" s="6"/>
    </row>
    <row r="57" s="1" customFormat="1" spans="1:4">
      <c r="A57" s="30"/>
      <c r="B57" s="31"/>
      <c r="C57" s="5"/>
      <c r="D57" s="6"/>
    </row>
    <row r="58" s="1" customFormat="1" spans="1:4">
      <c r="A58" s="30"/>
      <c r="B58" s="31"/>
      <c r="C58" s="5"/>
      <c r="D58" s="6"/>
    </row>
    <row r="59" s="1" customFormat="1" spans="1:4">
      <c r="A59" s="30"/>
      <c r="B59" s="31"/>
      <c r="C59" s="5"/>
      <c r="D59" s="6"/>
    </row>
    <row r="60" s="1" customFormat="1" spans="1:4">
      <c r="A60" s="30"/>
      <c r="B60" s="31"/>
      <c r="C60" s="5"/>
      <c r="D60" s="6"/>
    </row>
    <row r="61" s="1" customFormat="1" spans="1:4">
      <c r="A61" s="30"/>
      <c r="B61" s="31"/>
      <c r="C61" s="5"/>
      <c r="D61" s="6"/>
    </row>
    <row r="62" s="1" customFormat="1" spans="1:4">
      <c r="A62" s="30"/>
      <c r="B62" s="31"/>
      <c r="C62" s="5"/>
      <c r="D62" s="6"/>
    </row>
    <row r="63" s="1" customFormat="1" spans="1:4">
      <c r="A63" s="30"/>
      <c r="B63" s="31"/>
      <c r="C63" s="5"/>
      <c r="D63" s="6"/>
    </row>
    <row r="64" s="1" customFormat="1" spans="1:4">
      <c r="A64" s="30"/>
      <c r="B64" s="31"/>
      <c r="C64" s="5"/>
      <c r="D64" s="6"/>
    </row>
    <row r="65" s="1" customFormat="1" spans="1:4">
      <c r="A65" s="30"/>
      <c r="B65" s="31"/>
      <c r="C65" s="5"/>
      <c r="D65" s="6"/>
    </row>
    <row r="66" s="1" customFormat="1" spans="1:4">
      <c r="A66" s="30"/>
      <c r="B66" s="31"/>
      <c r="C66" s="5"/>
      <c r="D66" s="6"/>
    </row>
    <row r="67" s="1" customFormat="1" spans="1:4">
      <c r="A67" s="30"/>
      <c r="B67" s="31"/>
      <c r="C67" s="5"/>
      <c r="D67" s="6"/>
    </row>
    <row r="68" s="1" customFormat="1" spans="1:4">
      <c r="A68" s="30"/>
      <c r="B68" s="31"/>
      <c r="C68" s="5"/>
      <c r="D68" s="6"/>
    </row>
    <row r="69" s="1" customFormat="1" spans="1:4">
      <c r="A69" s="30"/>
      <c r="B69" s="31"/>
      <c r="C69" s="5"/>
      <c r="D69" s="6"/>
    </row>
    <row r="70" s="1" customFormat="1" spans="1:4">
      <c r="A70" s="30"/>
      <c r="B70" s="31"/>
      <c r="C70" s="5"/>
      <c r="D70" s="6"/>
    </row>
    <row r="71" s="1" customFormat="1" spans="1:4">
      <c r="A71" s="30"/>
      <c r="B71" s="31"/>
      <c r="C71" s="5"/>
      <c r="D71" s="6"/>
    </row>
    <row r="72" s="1" customFormat="1" spans="1:4">
      <c r="A72" s="30"/>
      <c r="B72" s="31"/>
      <c r="C72" s="5"/>
      <c r="D72" s="6"/>
    </row>
    <row r="73" s="1" customFormat="1" spans="1:4">
      <c r="A73" s="30"/>
      <c r="B73" s="31"/>
      <c r="C73" s="5"/>
      <c r="D73" s="6"/>
    </row>
    <row r="74" s="1" customFormat="1" spans="1:4">
      <c r="A74" s="30"/>
      <c r="B74" s="31"/>
      <c r="C74" s="5"/>
      <c r="D74" s="6"/>
    </row>
    <row r="75" s="1" customFormat="1" spans="1:4">
      <c r="A75" s="30"/>
      <c r="B75" s="31"/>
      <c r="C75" s="5"/>
      <c r="D75" s="6"/>
    </row>
    <row r="76" s="1" customFormat="1" spans="1:4">
      <c r="A76" s="30"/>
      <c r="B76" s="31"/>
      <c r="C76" s="5"/>
      <c r="D76" s="6"/>
    </row>
    <row r="77" s="1" customFormat="1" spans="1:4">
      <c r="A77" s="30"/>
      <c r="B77" s="31"/>
      <c r="C77" s="5"/>
      <c r="D77" s="6"/>
    </row>
    <row r="78" s="1" customFormat="1" spans="1:4">
      <c r="A78" s="30"/>
      <c r="B78" s="31"/>
      <c r="C78" s="5"/>
      <c r="D78" s="6"/>
    </row>
    <row r="79" s="1" customFormat="1" spans="1:4">
      <c r="A79" s="30"/>
      <c r="B79" s="31"/>
      <c r="C79" s="5"/>
      <c r="D79" s="6"/>
    </row>
    <row r="80" s="1" customFormat="1" spans="1:4">
      <c r="A80" s="30"/>
      <c r="B80" s="31"/>
      <c r="C80" s="5"/>
      <c r="D80" s="6"/>
    </row>
    <row r="81" s="1" customFormat="1" spans="1:4">
      <c r="A81" s="30"/>
      <c r="B81" s="31"/>
      <c r="C81" s="5"/>
      <c r="D81" s="6"/>
    </row>
    <row r="82" s="1" customFormat="1" spans="1:4">
      <c r="A82" s="30"/>
      <c r="B82" s="31"/>
      <c r="C82" s="5"/>
      <c r="D82" s="6"/>
    </row>
    <row r="83" s="1" customFormat="1" spans="1:4">
      <c r="A83" s="30"/>
      <c r="B83" s="31"/>
      <c r="C83" s="5"/>
      <c r="D83" s="6"/>
    </row>
    <row r="84" s="1" customFormat="1" spans="1:4">
      <c r="A84" s="30"/>
      <c r="B84" s="31"/>
      <c r="C84" s="5"/>
      <c r="D84" s="6"/>
    </row>
    <row r="85" s="1" customFormat="1" spans="1:4">
      <c r="A85" s="30"/>
      <c r="B85" s="31"/>
      <c r="C85" s="5"/>
      <c r="D85" s="6"/>
    </row>
    <row r="86" s="1" customFormat="1" spans="1:4">
      <c r="A86" s="30"/>
      <c r="B86" s="31"/>
      <c r="C86" s="5"/>
      <c r="D86" s="6"/>
    </row>
    <row r="87" s="1" customFormat="1" spans="1:4">
      <c r="A87" s="30"/>
      <c r="B87" s="31"/>
      <c r="C87" s="5"/>
      <c r="D87" s="6"/>
    </row>
    <row r="88" s="1" customFormat="1" spans="1:4">
      <c r="A88" s="30"/>
      <c r="B88" s="31"/>
      <c r="C88" s="5"/>
      <c r="D88" s="6"/>
    </row>
    <row r="89" s="1" customFormat="1" spans="1:4">
      <c r="A89" s="30"/>
      <c r="B89" s="31"/>
      <c r="C89" s="5"/>
      <c r="D89" s="6"/>
    </row>
    <row r="90" s="1" customFormat="1" spans="1:4">
      <c r="A90" s="30"/>
      <c r="B90" s="31"/>
      <c r="C90" s="5"/>
      <c r="D90" s="6"/>
    </row>
    <row r="91" s="1" customFormat="1" spans="1:4">
      <c r="A91" s="30"/>
      <c r="B91" s="31"/>
      <c r="C91" s="5"/>
      <c r="D91" s="6"/>
    </row>
    <row r="92" s="1" customFormat="1" spans="1:4">
      <c r="A92" s="30"/>
      <c r="B92" s="31"/>
      <c r="C92" s="5"/>
      <c r="D92" s="6"/>
    </row>
    <row r="93" s="1" customFormat="1" spans="1:4">
      <c r="A93" s="30"/>
      <c r="B93" s="31"/>
      <c r="C93" s="5"/>
      <c r="D93" s="6"/>
    </row>
    <row r="94" s="1" customFormat="1" spans="1:4">
      <c r="A94" s="30"/>
      <c r="B94" s="31"/>
      <c r="C94" s="5"/>
      <c r="D94" s="6"/>
    </row>
    <row r="95" s="1" customFormat="1" spans="1:4">
      <c r="A95" s="30"/>
      <c r="B95" s="31"/>
      <c r="C95" s="5"/>
      <c r="D95" s="6"/>
    </row>
    <row r="96" s="1" customFormat="1" spans="1:4">
      <c r="A96" s="30"/>
      <c r="B96" s="31"/>
      <c r="C96" s="5"/>
      <c r="D96" s="6"/>
    </row>
    <row r="97" s="1" customFormat="1" spans="1:4">
      <c r="A97" s="30"/>
      <c r="B97" s="31"/>
      <c r="C97" s="5"/>
      <c r="D97" s="6"/>
    </row>
    <row r="98" s="1" customFormat="1" spans="1:4">
      <c r="A98" s="30"/>
      <c r="B98" s="31"/>
      <c r="C98" s="5"/>
      <c r="D98" s="6"/>
    </row>
    <row r="99" s="1" customFormat="1" spans="1:4">
      <c r="A99" s="30"/>
      <c r="B99" s="31"/>
      <c r="C99" s="5"/>
      <c r="D99" s="6"/>
    </row>
    <row r="100" s="1" customFormat="1" spans="1:4">
      <c r="A100" s="30"/>
      <c r="B100" s="31"/>
      <c r="C100" s="5"/>
      <c r="D100" s="6"/>
    </row>
    <row r="101" s="1" customFormat="1" spans="1:4">
      <c r="A101" s="30"/>
      <c r="B101" s="31"/>
      <c r="C101" s="5"/>
      <c r="D101" s="6"/>
    </row>
    <row r="102" s="1" customFormat="1" spans="1:4">
      <c r="A102" s="30"/>
      <c r="B102" s="31"/>
      <c r="C102" s="5"/>
      <c r="D102" s="6"/>
    </row>
    <row r="103" s="1" customFormat="1" spans="1:4">
      <c r="A103" s="30"/>
      <c r="B103" s="31"/>
      <c r="C103" s="5"/>
      <c r="D103" s="6"/>
    </row>
    <row r="104" s="1" customFormat="1" spans="1:4">
      <c r="A104" s="30"/>
      <c r="B104" s="31"/>
      <c r="C104" s="5"/>
      <c r="D104" s="6"/>
    </row>
    <row r="105" s="1" customFormat="1" spans="1:4">
      <c r="A105" s="30"/>
      <c r="B105" s="31"/>
      <c r="C105" s="5"/>
      <c r="D105" s="6"/>
    </row>
    <row r="106" s="1" customFormat="1" spans="1:4">
      <c r="A106" s="30"/>
      <c r="B106" s="31"/>
      <c r="C106" s="5"/>
      <c r="D106" s="6"/>
    </row>
    <row r="107" s="1" customFormat="1" spans="1:4">
      <c r="A107" s="30"/>
      <c r="B107" s="31"/>
      <c r="C107" s="5"/>
      <c r="D107" s="6"/>
    </row>
    <row r="108" s="1" customFormat="1" spans="1:4">
      <c r="A108" s="30"/>
      <c r="B108" s="31"/>
      <c r="C108" s="5"/>
      <c r="D108" s="6"/>
    </row>
    <row r="109" s="1" customFormat="1" spans="1:4">
      <c r="A109" s="30"/>
      <c r="B109" s="31"/>
      <c r="C109" s="5"/>
      <c r="D109" s="6"/>
    </row>
    <row r="110" s="1" customFormat="1" spans="1:4">
      <c r="A110" s="30"/>
      <c r="B110" s="31"/>
      <c r="C110" s="5"/>
      <c r="D110" s="6"/>
    </row>
    <row r="111" s="1" customFormat="1" spans="1:4">
      <c r="A111" s="30"/>
      <c r="B111" s="31"/>
      <c r="C111" s="5"/>
      <c r="D111" s="6"/>
    </row>
    <row r="112" s="1" customFormat="1" spans="1:4">
      <c r="A112" s="30"/>
      <c r="B112" s="31"/>
      <c r="C112" s="5"/>
      <c r="D112" s="6"/>
    </row>
    <row r="113" s="1" customFormat="1" spans="1:4">
      <c r="A113" s="30"/>
      <c r="B113" s="31"/>
      <c r="C113" s="5"/>
      <c r="D113" s="6"/>
    </row>
    <row r="114" s="1" customFormat="1" spans="1:4">
      <c r="A114" s="30"/>
      <c r="B114" s="31"/>
      <c r="C114" s="5"/>
      <c r="D114" s="6"/>
    </row>
    <row r="115" s="1" customFormat="1" spans="1:4">
      <c r="A115" s="30"/>
      <c r="B115" s="31"/>
      <c r="C115" s="5"/>
      <c r="D115" s="6"/>
    </row>
    <row r="116" s="1" customFormat="1" spans="1:4">
      <c r="A116" s="30"/>
      <c r="B116" s="31"/>
      <c r="C116" s="5"/>
      <c r="D116" s="6"/>
    </row>
    <row r="117" s="1" customFormat="1" spans="1:4">
      <c r="A117" s="30"/>
      <c r="B117" s="31"/>
      <c r="C117" s="5"/>
      <c r="D117" s="6"/>
    </row>
    <row r="118" s="1" customFormat="1" spans="1:4">
      <c r="A118" s="30"/>
      <c r="B118" s="31"/>
      <c r="C118" s="5"/>
      <c r="D118" s="6"/>
    </row>
  </sheetData>
  <mergeCells count="6">
    <mergeCell ref="A2:D2"/>
    <mergeCell ref="A3:D3"/>
    <mergeCell ref="A4:A5"/>
    <mergeCell ref="B4:B5"/>
    <mergeCell ref="C4:C5"/>
    <mergeCell ref="D4:D5"/>
  </mergeCells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showZeros="0" workbookViewId="0">
      <selection activeCell="B18" sqref="B18"/>
    </sheetView>
  </sheetViews>
  <sheetFormatPr defaultColWidth="8.75" defaultRowHeight="14.25" outlineLevelCol="3"/>
  <cols>
    <col min="1" max="1" width="33" style="126" customWidth="1"/>
    <col min="2" max="2" width="13.875" style="126" customWidth="1"/>
    <col min="3" max="3" width="20.625" style="126" customWidth="1"/>
    <col min="4" max="4" width="13.75" style="126" customWidth="1"/>
    <col min="5" max="16384" width="8.75" style="126"/>
  </cols>
  <sheetData>
    <row r="1" customHeight="1" spans="2:4">
      <c r="B1" s="128"/>
      <c r="C1" s="129"/>
      <c r="D1" s="192" t="s">
        <v>86</v>
      </c>
    </row>
    <row r="2" ht="27.95" customHeight="1" spans="1:4">
      <c r="A2" s="131" t="s">
        <v>87</v>
      </c>
      <c r="B2" s="131"/>
      <c r="C2" s="131"/>
      <c r="D2" s="131"/>
    </row>
    <row r="3" ht="19" customHeight="1" spans="1:4">
      <c r="A3" s="132"/>
      <c r="B3" s="133"/>
      <c r="C3" s="134"/>
      <c r="D3" s="242" t="s">
        <v>3</v>
      </c>
    </row>
    <row r="4" ht="25.5" customHeight="1" spans="1:4">
      <c r="A4" s="194" t="s">
        <v>88</v>
      </c>
      <c r="B4" s="195"/>
      <c r="C4" s="194" t="s">
        <v>89</v>
      </c>
      <c r="D4" s="195"/>
    </row>
    <row r="5" ht="45" customHeight="1" spans="1:4">
      <c r="A5" s="196" t="s">
        <v>90</v>
      </c>
      <c r="B5" s="136" t="s">
        <v>91</v>
      </c>
      <c r="C5" s="196" t="s">
        <v>90</v>
      </c>
      <c r="D5" s="136" t="s">
        <v>91</v>
      </c>
    </row>
    <row r="6" ht="28.5" customHeight="1" spans="1:4">
      <c r="A6" s="120" t="s">
        <v>92</v>
      </c>
      <c r="B6" s="243">
        <f>'[1]表1  '!C33</f>
        <v>89587</v>
      </c>
      <c r="C6" s="120" t="s">
        <v>93</v>
      </c>
      <c r="D6" s="243">
        <f>101516+101</f>
        <v>101617</v>
      </c>
    </row>
    <row r="7" ht="28.5" customHeight="1" spans="1:4">
      <c r="A7" s="120" t="s">
        <v>94</v>
      </c>
      <c r="B7" s="243">
        <v>48000</v>
      </c>
      <c r="C7" s="120" t="s">
        <v>95</v>
      </c>
      <c r="D7" s="243">
        <f>D8+D9</f>
        <v>31120</v>
      </c>
    </row>
    <row r="8" ht="28.5" customHeight="1" spans="1:4">
      <c r="A8" s="120" t="s">
        <v>96</v>
      </c>
      <c r="B8" s="243"/>
      <c r="C8" s="120" t="s">
        <v>97</v>
      </c>
      <c r="D8" s="243">
        <v>31120</v>
      </c>
    </row>
    <row r="9" ht="28.5" customHeight="1" spans="1:4">
      <c r="A9" s="120" t="s">
        <v>98</v>
      </c>
      <c r="B9" s="243"/>
      <c r="C9" s="120" t="s">
        <v>99</v>
      </c>
      <c r="D9" s="243"/>
    </row>
    <row r="10" ht="28.5" customHeight="1" spans="1:4">
      <c r="A10" s="120" t="s">
        <v>100</v>
      </c>
      <c r="B10" s="243"/>
      <c r="C10" s="120"/>
      <c r="D10" s="243"/>
    </row>
    <row r="11" ht="28.5" customHeight="1" spans="1:4">
      <c r="A11" s="120" t="s">
        <v>101</v>
      </c>
      <c r="B11" s="243"/>
      <c r="D11" s="243"/>
    </row>
    <row r="12" ht="28.5" customHeight="1" spans="1:4">
      <c r="A12" s="120" t="s">
        <v>102</v>
      </c>
      <c r="B12" s="243"/>
      <c r="C12" s="120"/>
      <c r="D12" s="243"/>
    </row>
    <row r="13" ht="28.5" customHeight="1" spans="1:4">
      <c r="A13" s="120" t="s">
        <v>103</v>
      </c>
      <c r="B13" s="243"/>
      <c r="C13" s="120"/>
      <c r="D13" s="243"/>
    </row>
    <row r="14" ht="28.5" customHeight="1" spans="1:4">
      <c r="A14" s="120" t="s">
        <v>104</v>
      </c>
      <c r="B14" s="243">
        <v>1594</v>
      </c>
      <c r="D14" s="243"/>
    </row>
    <row r="15" ht="28.5" customHeight="1" spans="1:4">
      <c r="A15" s="120" t="s">
        <v>105</v>
      </c>
      <c r="B15" s="243">
        <f>B7-B14</f>
        <v>46406</v>
      </c>
      <c r="C15" s="120"/>
      <c r="D15" s="243"/>
    </row>
    <row r="16" ht="28.5" customHeight="1" spans="1:4">
      <c r="A16" s="120"/>
      <c r="B16" s="243"/>
      <c r="C16" s="120"/>
      <c r="D16" s="243"/>
    </row>
    <row r="17" ht="28.5" customHeight="1" spans="1:4">
      <c r="A17" s="120" t="s">
        <v>106</v>
      </c>
      <c r="B17" s="243"/>
      <c r="C17" s="120" t="s">
        <v>107</v>
      </c>
      <c r="D17" s="243"/>
    </row>
    <row r="18" ht="28.5" customHeight="1" spans="1:4">
      <c r="A18" s="120" t="s">
        <v>108</v>
      </c>
      <c r="B18" s="243">
        <v>20800</v>
      </c>
      <c r="C18" s="120" t="s">
        <v>109</v>
      </c>
      <c r="D18" s="243">
        <v>25000</v>
      </c>
    </row>
    <row r="19" ht="28.5" customHeight="1" spans="1:4">
      <c r="A19" s="120" t="s">
        <v>110</v>
      </c>
      <c r="B19" s="243"/>
      <c r="C19" s="120"/>
      <c r="D19" s="243"/>
    </row>
    <row r="20" ht="28.5" customHeight="1" spans="1:4">
      <c r="A20" s="120" t="s">
        <v>111</v>
      </c>
      <c r="B20" s="243">
        <v>1817</v>
      </c>
      <c r="C20" s="120" t="s">
        <v>112</v>
      </c>
      <c r="D20" s="243">
        <v>2467</v>
      </c>
    </row>
    <row r="21" ht="28.5" customHeight="1" spans="1:4">
      <c r="A21" s="120"/>
      <c r="B21" s="196"/>
      <c r="C21" s="120"/>
      <c r="D21" s="243"/>
    </row>
    <row r="22" ht="28.5" customHeight="1" spans="1:4">
      <c r="A22" s="120" t="s">
        <v>113</v>
      </c>
      <c r="B22" s="243">
        <f>B6+B7+B17+B18+B19+B20</f>
        <v>160204</v>
      </c>
      <c r="C22" s="120" t="s">
        <v>114</v>
      </c>
      <c r="D22" s="243">
        <f>D20+D18+D7+D6</f>
        <v>160204</v>
      </c>
    </row>
    <row r="23" ht="21" customHeight="1"/>
  </sheetData>
  <mergeCells count="3">
    <mergeCell ref="A2:D2"/>
    <mergeCell ref="A4:B4"/>
    <mergeCell ref="C4:D4"/>
  </mergeCells>
  <printOptions horizontalCentered="1"/>
  <pageMargins left="0.589583333333333" right="0.589583333333333" top="0.789583333333333" bottom="0.789583333333333" header="0.389583333333333" footer="0.58958333333333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showZeros="0" workbookViewId="0">
      <selection activeCell="B29" sqref="B29"/>
    </sheetView>
  </sheetViews>
  <sheetFormatPr defaultColWidth="9" defaultRowHeight="14.25" outlineLevelCol="4"/>
  <cols>
    <col min="1" max="1" width="33.125" style="126" customWidth="1"/>
    <col min="2" max="2" width="13.375" style="127" customWidth="1"/>
    <col min="3" max="3" width="13.5" style="127" customWidth="1"/>
    <col min="4" max="4" width="14" style="127" customWidth="1"/>
    <col min="5" max="5" width="14.875" style="126" customWidth="1"/>
    <col min="6" max="16384" width="9" style="126"/>
  </cols>
  <sheetData>
    <row r="1" customHeight="1" spans="2:5">
      <c r="B1" s="217"/>
      <c r="C1" s="217"/>
      <c r="D1" s="218"/>
      <c r="E1" s="219" t="s">
        <v>115</v>
      </c>
    </row>
    <row r="2" ht="27.95" customHeight="1" spans="1:5">
      <c r="A2" s="131" t="s">
        <v>116</v>
      </c>
      <c r="B2" s="131"/>
      <c r="C2" s="131"/>
      <c r="D2" s="131"/>
      <c r="E2" s="131"/>
    </row>
    <row r="3" ht="20" customHeight="1" spans="1:5">
      <c r="A3" s="220"/>
      <c r="B3" s="221"/>
      <c r="D3" s="222"/>
      <c r="E3" s="223" t="s">
        <v>3</v>
      </c>
    </row>
    <row r="4" ht="16.5" customHeight="1" spans="1:5">
      <c r="A4" s="228" t="s">
        <v>117</v>
      </c>
      <c r="B4" s="229" t="s">
        <v>58</v>
      </c>
      <c r="C4" s="136" t="s">
        <v>118</v>
      </c>
      <c r="D4" s="136" t="s">
        <v>9</v>
      </c>
      <c r="E4" s="136" t="s">
        <v>119</v>
      </c>
    </row>
    <row r="5" ht="26.1" customHeight="1" spans="1:5">
      <c r="A5" s="230"/>
      <c r="B5" s="231"/>
      <c r="C5" s="136"/>
      <c r="D5" s="136"/>
      <c r="E5" s="136"/>
    </row>
    <row r="6" ht="15" customHeight="1" spans="1:5">
      <c r="A6" s="224" t="s">
        <v>11</v>
      </c>
      <c r="B6" s="197">
        <f>SUM(B7:B23)-B8</f>
        <v>84766</v>
      </c>
      <c r="C6" s="197">
        <f>SUM(C7:C23)-C8</f>
        <v>95573.665</v>
      </c>
      <c r="D6" s="232">
        <f t="shared" ref="D6:D9" si="0">C6-B6</f>
        <v>10807.665</v>
      </c>
      <c r="E6" s="225">
        <f t="shared" ref="E6:E9" si="1">D6/B6*100</f>
        <v>12.75</v>
      </c>
    </row>
    <row r="7" ht="15" customHeight="1" spans="1:5">
      <c r="A7" s="224" t="s">
        <v>12</v>
      </c>
      <c r="B7" s="197">
        <f>'[1]表1  '!C7</f>
        <v>24786</v>
      </c>
      <c r="C7" s="232">
        <f t="shared" ref="C7:C11" si="2">B7*1.1275</f>
        <v>27946.215</v>
      </c>
      <c r="D7" s="232">
        <f t="shared" si="0"/>
        <v>3160.215</v>
      </c>
      <c r="E7" s="225">
        <f t="shared" si="1"/>
        <v>12.75</v>
      </c>
    </row>
    <row r="8" ht="15" customHeight="1" spans="1:5">
      <c r="A8" s="224" t="s">
        <v>13</v>
      </c>
      <c r="B8" s="197"/>
      <c r="C8" s="232"/>
      <c r="D8" s="232"/>
      <c r="E8" s="225"/>
    </row>
    <row r="9" ht="15" customHeight="1" spans="1:5">
      <c r="A9" s="224" t="s">
        <v>14</v>
      </c>
      <c r="B9" s="197">
        <f>'[1]表1  '!C9</f>
        <v>13111</v>
      </c>
      <c r="C9" s="232">
        <f t="shared" si="2"/>
        <v>14782.6525</v>
      </c>
      <c r="D9" s="232">
        <f t="shared" si="0"/>
        <v>1671.6525</v>
      </c>
      <c r="E9" s="225">
        <f t="shared" si="1"/>
        <v>12.75</v>
      </c>
    </row>
    <row r="10" ht="15" customHeight="1" spans="1:5">
      <c r="A10" s="224" t="s">
        <v>15</v>
      </c>
      <c r="B10" s="197"/>
      <c r="C10" s="232"/>
      <c r="D10" s="232"/>
      <c r="E10" s="225"/>
    </row>
    <row r="11" ht="15" customHeight="1" spans="1:5">
      <c r="A11" s="224" t="s">
        <v>16</v>
      </c>
      <c r="B11" s="197">
        <f>'[1]表1  '!C11</f>
        <v>1076</v>
      </c>
      <c r="C11" s="232">
        <f t="shared" si="2"/>
        <v>1213.19</v>
      </c>
      <c r="D11" s="232">
        <f t="shared" ref="D11:D17" si="3">C11-B11</f>
        <v>137.19</v>
      </c>
      <c r="E11" s="225">
        <f t="shared" ref="E11:E17" si="4">D11/B11*100</f>
        <v>12.75</v>
      </c>
    </row>
    <row r="12" ht="15" customHeight="1" spans="1:5">
      <c r="A12" s="224" t="s">
        <v>17</v>
      </c>
      <c r="B12" s="197"/>
      <c r="C12" s="232"/>
      <c r="D12" s="232"/>
      <c r="E12" s="225"/>
    </row>
    <row r="13" ht="15" customHeight="1" spans="1:5">
      <c r="A13" s="224" t="s">
        <v>18</v>
      </c>
      <c r="B13" s="197">
        <f>'[1]表1  '!C13</f>
        <v>9501</v>
      </c>
      <c r="C13" s="232">
        <f t="shared" ref="C13:C20" si="5">B13*1.1275</f>
        <v>10712.3775</v>
      </c>
      <c r="D13" s="232">
        <f t="shared" si="3"/>
        <v>1211.3775</v>
      </c>
      <c r="E13" s="225">
        <f t="shared" si="4"/>
        <v>12.75</v>
      </c>
    </row>
    <row r="14" ht="15" customHeight="1" spans="1:5">
      <c r="A14" s="224" t="s">
        <v>19</v>
      </c>
      <c r="B14" s="197">
        <f>'[1]表1  '!C14</f>
        <v>8151</v>
      </c>
      <c r="C14" s="232">
        <f t="shared" si="5"/>
        <v>9190.2525</v>
      </c>
      <c r="D14" s="232">
        <f t="shared" si="3"/>
        <v>1039.2525</v>
      </c>
      <c r="E14" s="225">
        <f t="shared" si="4"/>
        <v>12.75</v>
      </c>
    </row>
    <row r="15" ht="15" customHeight="1" spans="1:5">
      <c r="A15" s="224" t="s">
        <v>20</v>
      </c>
      <c r="B15" s="197">
        <f>'[1]表1  '!C15</f>
        <v>1822</v>
      </c>
      <c r="C15" s="232">
        <f t="shared" si="5"/>
        <v>2054.305</v>
      </c>
      <c r="D15" s="232">
        <f t="shared" si="3"/>
        <v>232.305</v>
      </c>
      <c r="E15" s="225">
        <f t="shared" si="4"/>
        <v>12.75</v>
      </c>
    </row>
    <row r="16" ht="15" customHeight="1" spans="1:5">
      <c r="A16" s="224" t="s">
        <v>21</v>
      </c>
      <c r="B16" s="197">
        <f>'[1]表1  '!C16</f>
        <v>1617</v>
      </c>
      <c r="C16" s="232">
        <f t="shared" si="5"/>
        <v>1823.1675</v>
      </c>
      <c r="D16" s="232">
        <f t="shared" si="3"/>
        <v>206.1675</v>
      </c>
      <c r="E16" s="225">
        <f t="shared" si="4"/>
        <v>12.75</v>
      </c>
    </row>
    <row r="17" ht="15" customHeight="1" spans="1:5">
      <c r="A17" s="224" t="s">
        <v>22</v>
      </c>
      <c r="B17" s="197">
        <f>'[1]表1  '!C17</f>
        <v>2581</v>
      </c>
      <c r="C17" s="232">
        <f t="shared" si="5"/>
        <v>2910.0775</v>
      </c>
      <c r="D17" s="232">
        <f t="shared" si="3"/>
        <v>329.0775</v>
      </c>
      <c r="E17" s="225">
        <f t="shared" si="4"/>
        <v>12.75</v>
      </c>
    </row>
    <row r="18" ht="15" customHeight="1" spans="1:5">
      <c r="A18" s="224" t="s">
        <v>23</v>
      </c>
      <c r="B18" s="197">
        <f>'[1]表1  '!C18</f>
        <v>2</v>
      </c>
      <c r="C18" s="232">
        <f t="shared" si="5"/>
        <v>2.255</v>
      </c>
      <c r="D18" s="232"/>
      <c r="E18" s="225"/>
    </row>
    <row r="19" ht="15" customHeight="1" spans="1:5">
      <c r="A19" s="224" t="s">
        <v>24</v>
      </c>
      <c r="B19" s="197">
        <f>'[1]表1  '!C19</f>
        <v>1729</v>
      </c>
      <c r="C19" s="232">
        <f t="shared" si="5"/>
        <v>1949.4475</v>
      </c>
      <c r="D19" s="232">
        <f t="shared" ref="D19:D24" si="6">C19-B19</f>
        <v>220.4475</v>
      </c>
      <c r="E19" s="225">
        <f t="shared" ref="E19:E24" si="7">D19/B19*100</f>
        <v>12.75</v>
      </c>
    </row>
    <row r="20" ht="15" customHeight="1" spans="1:5">
      <c r="A20" s="224" t="s">
        <v>25</v>
      </c>
      <c r="B20" s="197">
        <f>'[1]表1  '!C20</f>
        <v>20390</v>
      </c>
      <c r="C20" s="232">
        <f t="shared" si="5"/>
        <v>22989.725</v>
      </c>
      <c r="D20" s="232">
        <f t="shared" si="6"/>
        <v>2599.725</v>
      </c>
      <c r="E20" s="225">
        <f t="shared" si="7"/>
        <v>12.75</v>
      </c>
    </row>
    <row r="21" ht="15" customHeight="1" spans="1:5">
      <c r="A21" s="233" t="s">
        <v>26</v>
      </c>
      <c r="B21" s="234"/>
      <c r="C21" s="234"/>
      <c r="D21" s="235"/>
      <c r="E21" s="236"/>
    </row>
    <row r="22" ht="15" customHeight="1" spans="1:5">
      <c r="A22" s="233" t="s">
        <v>27</v>
      </c>
      <c r="B22" s="234"/>
      <c r="C22" s="234"/>
      <c r="D22" s="235"/>
      <c r="E22" s="236"/>
    </row>
    <row r="23" ht="15" customHeight="1" spans="1:5">
      <c r="A23" s="224" t="s">
        <v>28</v>
      </c>
      <c r="B23" s="197"/>
      <c r="C23" s="232"/>
      <c r="D23" s="232"/>
      <c r="E23" s="225"/>
    </row>
    <row r="24" ht="15" customHeight="1" spans="1:5">
      <c r="A24" s="224" t="s">
        <v>29</v>
      </c>
      <c r="B24" s="197">
        <f>SUM(B25:B32)</f>
        <v>4821</v>
      </c>
      <c r="C24" s="197">
        <f>SUM(C25:C32)</f>
        <v>3015.3</v>
      </c>
      <c r="D24" s="232">
        <f t="shared" si="6"/>
        <v>-1805.7</v>
      </c>
      <c r="E24" s="225">
        <f t="shared" si="7"/>
        <v>-37.4548848786559</v>
      </c>
    </row>
    <row r="25" ht="15" customHeight="1" spans="1:5">
      <c r="A25" s="224" t="s">
        <v>30</v>
      </c>
      <c r="B25" s="197"/>
      <c r="C25" s="232"/>
      <c r="D25" s="232"/>
      <c r="E25" s="225"/>
    </row>
    <row r="26" ht="15" customHeight="1" spans="1:5">
      <c r="A26" s="224" t="s">
        <v>31</v>
      </c>
      <c r="B26" s="197">
        <v>4674</v>
      </c>
      <c r="C26" s="232">
        <v>2853</v>
      </c>
      <c r="D26" s="232">
        <f t="shared" ref="D26:D37" si="8">C26-B26</f>
        <v>-1821</v>
      </c>
      <c r="E26" s="225">
        <f t="shared" ref="E26:E37" si="9">D26/B26*100</f>
        <v>-38.9602053915276</v>
      </c>
    </row>
    <row r="27" ht="15" customHeight="1" spans="1:5">
      <c r="A27" s="224" t="s">
        <v>32</v>
      </c>
      <c r="B27" s="197">
        <v>96</v>
      </c>
      <c r="C27" s="232">
        <f>B27*1.1</f>
        <v>105.6</v>
      </c>
      <c r="D27" s="232">
        <f t="shared" si="8"/>
        <v>9.60000000000001</v>
      </c>
      <c r="E27" s="225">
        <f t="shared" si="9"/>
        <v>10</v>
      </c>
    </row>
    <row r="28" ht="15" customHeight="1" spans="1:5">
      <c r="A28" s="224" t="s">
        <v>33</v>
      </c>
      <c r="B28" s="197"/>
      <c r="C28" s="232"/>
      <c r="D28" s="232"/>
      <c r="E28" s="225"/>
    </row>
    <row r="29" ht="15.75" customHeight="1" spans="1:5">
      <c r="A29" s="237" t="s">
        <v>34</v>
      </c>
      <c r="B29" s="234"/>
      <c r="C29" s="234"/>
      <c r="D29" s="235"/>
      <c r="E29" s="236"/>
    </row>
    <row r="30" ht="15.75" customHeight="1" spans="1:5">
      <c r="A30" s="237" t="s">
        <v>35</v>
      </c>
      <c r="B30" s="234"/>
      <c r="C30" s="234"/>
      <c r="D30" s="235"/>
      <c r="E30" s="236"/>
    </row>
    <row r="31" ht="15" customHeight="1" spans="1:5">
      <c r="A31" s="224" t="s">
        <v>36</v>
      </c>
      <c r="B31" s="197">
        <v>47</v>
      </c>
      <c r="C31" s="232">
        <f>B31*1.1</f>
        <v>51.7</v>
      </c>
      <c r="D31" s="232">
        <f t="shared" si="8"/>
        <v>4.7</v>
      </c>
      <c r="E31" s="225">
        <f t="shared" si="9"/>
        <v>10</v>
      </c>
    </row>
    <row r="32" ht="15" customHeight="1" spans="1:5">
      <c r="A32" s="224" t="s">
        <v>37</v>
      </c>
      <c r="B32" s="238">
        <v>4</v>
      </c>
      <c r="C32" s="232">
        <v>5</v>
      </c>
      <c r="D32" s="232">
        <f t="shared" si="8"/>
        <v>1</v>
      </c>
      <c r="E32" s="225">
        <f t="shared" si="9"/>
        <v>25</v>
      </c>
    </row>
    <row r="33" ht="15" customHeight="1" spans="1:5">
      <c r="A33" s="224" t="s">
        <v>38</v>
      </c>
      <c r="B33" s="197">
        <f>B6+B24</f>
        <v>89587</v>
      </c>
      <c r="C33" s="197">
        <f>C6+C24</f>
        <v>98588.965</v>
      </c>
      <c r="D33" s="232">
        <f t="shared" si="8"/>
        <v>9001.96499999998</v>
      </c>
      <c r="E33" s="225">
        <f t="shared" si="9"/>
        <v>10.0482938372755</v>
      </c>
    </row>
    <row r="34" ht="15" customHeight="1" spans="1:5">
      <c r="A34" s="224" t="s">
        <v>39</v>
      </c>
      <c r="B34" s="197">
        <f>SUM(B35:B41)</f>
        <v>15001</v>
      </c>
      <c r="C34" s="197">
        <f>SUM(C35:C41)</f>
        <v>20723</v>
      </c>
      <c r="D34" s="232">
        <f t="shared" si="8"/>
        <v>5722</v>
      </c>
      <c r="E34" s="225">
        <f t="shared" si="9"/>
        <v>38.144123725085</v>
      </c>
    </row>
    <row r="35" ht="15" customHeight="1" spans="1:5">
      <c r="A35" s="224" t="s">
        <v>120</v>
      </c>
      <c r="B35" s="239">
        <f>'[1]表1  '!C35</f>
        <v>8228</v>
      </c>
      <c r="C35" s="232">
        <v>9277</v>
      </c>
      <c r="D35" s="232">
        <f t="shared" si="8"/>
        <v>1049</v>
      </c>
      <c r="E35" s="225">
        <f t="shared" si="9"/>
        <v>12.7491492464754</v>
      </c>
    </row>
    <row r="36" ht="15" customHeight="1" spans="1:5">
      <c r="A36" s="224" t="s">
        <v>121</v>
      </c>
      <c r="B36" s="197">
        <f>'[1]表1  '!C36</f>
        <v>5619</v>
      </c>
      <c r="C36" s="232">
        <v>6335</v>
      </c>
      <c r="D36" s="232">
        <f t="shared" si="8"/>
        <v>716</v>
      </c>
      <c r="E36" s="225">
        <f t="shared" si="9"/>
        <v>12.7424808684819</v>
      </c>
    </row>
    <row r="37" ht="15" customHeight="1" spans="1:5">
      <c r="A37" s="224" t="s">
        <v>122</v>
      </c>
      <c r="B37" s="197">
        <f>'[1]表1  '!C37</f>
        <v>461</v>
      </c>
      <c r="C37" s="232">
        <v>520</v>
      </c>
      <c r="D37" s="232">
        <f t="shared" si="8"/>
        <v>59</v>
      </c>
      <c r="E37" s="225">
        <f t="shared" si="9"/>
        <v>12.7982646420824</v>
      </c>
    </row>
    <row r="38" ht="15" customHeight="1" spans="1:5">
      <c r="A38" s="224" t="s">
        <v>123</v>
      </c>
      <c r="B38" s="197"/>
      <c r="C38" s="232"/>
      <c r="D38" s="232"/>
      <c r="E38" s="225"/>
    </row>
    <row r="39" ht="15" customHeight="1" spans="1:5">
      <c r="A39" s="224" t="s">
        <v>124</v>
      </c>
      <c r="B39" s="197">
        <f>'[1]表1  '!C39</f>
        <v>693</v>
      </c>
      <c r="C39" s="232">
        <v>4591</v>
      </c>
      <c r="D39" s="232">
        <f t="shared" ref="D39:D43" si="10">C39-B39</f>
        <v>3898</v>
      </c>
      <c r="E39" s="225">
        <f t="shared" ref="E39:E43" si="11">D39/B39*100</f>
        <v>562.481962481962</v>
      </c>
    </row>
    <row r="40" ht="18" customHeight="1" spans="1:5">
      <c r="A40" s="240" t="s">
        <v>125</v>
      </c>
      <c r="B40" s="234"/>
      <c r="C40" s="234"/>
      <c r="D40" s="235"/>
      <c r="E40" s="241"/>
    </row>
    <row r="41" ht="15" customHeight="1" spans="1:5">
      <c r="A41" s="224" t="s">
        <v>126</v>
      </c>
      <c r="B41" s="197"/>
      <c r="C41" s="232"/>
      <c r="D41" s="232"/>
      <c r="E41" s="225"/>
    </row>
    <row r="42" ht="15" customHeight="1" spans="1:5">
      <c r="A42" s="224" t="s">
        <v>47</v>
      </c>
      <c r="B42" s="197">
        <f>B43+B44+B45+B46+B47</f>
        <v>63313</v>
      </c>
      <c r="C42" s="197">
        <f>SUM(C43:C47)</f>
        <v>71387</v>
      </c>
      <c r="D42" s="232">
        <f t="shared" si="10"/>
        <v>8074</v>
      </c>
      <c r="E42" s="225">
        <f t="shared" si="11"/>
        <v>12.7525152812219</v>
      </c>
    </row>
    <row r="43" ht="15" customHeight="1" spans="1:5">
      <c r="A43" s="224" t="s">
        <v>127</v>
      </c>
      <c r="B43" s="197">
        <f>'[1]表1  '!C43</f>
        <v>32913</v>
      </c>
      <c r="C43" s="232">
        <v>37110</v>
      </c>
      <c r="D43" s="232">
        <f t="shared" si="10"/>
        <v>4197</v>
      </c>
      <c r="E43" s="225">
        <f t="shared" si="11"/>
        <v>12.7518002005287</v>
      </c>
    </row>
    <row r="44" ht="15" customHeight="1" spans="1:5">
      <c r="A44" s="224" t="s">
        <v>128</v>
      </c>
      <c r="B44" s="197"/>
      <c r="C44" s="232"/>
      <c r="D44" s="232"/>
      <c r="E44" s="225"/>
    </row>
    <row r="45" ht="15" customHeight="1" spans="1:5">
      <c r="A45" s="224" t="s">
        <v>129</v>
      </c>
      <c r="B45" s="197">
        <f>'[1]表1  '!C45</f>
        <v>28095</v>
      </c>
      <c r="C45" s="232">
        <v>31677</v>
      </c>
      <c r="D45" s="232">
        <f t="shared" ref="D45:D48" si="12">C45-B45</f>
        <v>3582</v>
      </c>
      <c r="E45" s="225">
        <f t="shared" ref="E45:E48" si="13">D45/B45*100</f>
        <v>12.7495995728777</v>
      </c>
    </row>
    <row r="46" ht="15" customHeight="1" spans="1:5">
      <c r="A46" s="224" t="s">
        <v>130</v>
      </c>
      <c r="B46" s="197">
        <f>'[1]表1  '!C46</f>
        <v>2305</v>
      </c>
      <c r="C46" s="232">
        <v>2600</v>
      </c>
      <c r="D46" s="232">
        <f t="shared" si="12"/>
        <v>295</v>
      </c>
      <c r="E46" s="225">
        <f t="shared" si="13"/>
        <v>12.7982646420824</v>
      </c>
    </row>
    <row r="47" ht="15" customHeight="1" spans="1:5">
      <c r="A47" s="224" t="s">
        <v>131</v>
      </c>
      <c r="B47" s="197"/>
      <c r="C47" s="232"/>
      <c r="D47" s="232"/>
      <c r="E47" s="225"/>
    </row>
    <row r="48" ht="15" customHeight="1" spans="1:5">
      <c r="A48" s="224" t="s">
        <v>54</v>
      </c>
      <c r="B48" s="197">
        <f>B33+B34+B42</f>
        <v>167901</v>
      </c>
      <c r="C48" s="197">
        <f>C33+C34+C42</f>
        <v>190698.965</v>
      </c>
      <c r="D48" s="232">
        <f t="shared" si="12"/>
        <v>22797.965</v>
      </c>
      <c r="E48" s="225">
        <f t="shared" si="13"/>
        <v>13.5782187122173</v>
      </c>
    </row>
  </sheetData>
  <mergeCells count="6">
    <mergeCell ref="A2:E2"/>
    <mergeCell ref="A4:A5"/>
    <mergeCell ref="B4:B5"/>
    <mergeCell ref="C4:C5"/>
    <mergeCell ref="D4:D5"/>
    <mergeCell ref="E4:E5"/>
  </mergeCells>
  <pageMargins left="0.511805555555556" right="0.310416666666667" top="0.313888888888889" bottom="0.238888888888889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29"/>
  <sheetViews>
    <sheetView showGridLines="0" tabSelected="1" workbookViewId="0">
      <pane xSplit="1" ySplit="4" topLeftCell="B26" activePane="bottomRight" state="frozen"/>
      <selection/>
      <selection pane="topRight"/>
      <selection pane="bottomLeft"/>
      <selection pane="bottomRight" activeCell="G29" sqref="G29"/>
    </sheetView>
  </sheetViews>
  <sheetFormatPr defaultColWidth="9" defaultRowHeight="14.25" outlineLevelCol="4"/>
  <cols>
    <col min="1" max="1" width="27.875" style="126" customWidth="1"/>
    <col min="2" max="2" width="13.25" style="126" customWidth="1"/>
    <col min="3" max="3" width="12.625" style="127" customWidth="1"/>
    <col min="4" max="4" width="11.25" style="126" customWidth="1"/>
    <col min="5" max="5" width="11.125" style="126" customWidth="1"/>
    <col min="6" max="16384" width="9" style="126"/>
  </cols>
  <sheetData>
    <row r="1" customHeight="1" spans="2:5">
      <c r="B1" s="217"/>
      <c r="C1" s="217"/>
      <c r="D1" s="218"/>
      <c r="E1" s="219" t="s">
        <v>132</v>
      </c>
    </row>
    <row r="2" ht="27.95" customHeight="1" spans="1:5">
      <c r="A2" s="131" t="s">
        <v>133</v>
      </c>
      <c r="B2" s="131"/>
      <c r="C2" s="131"/>
      <c r="D2" s="131"/>
      <c r="E2" s="131"/>
    </row>
    <row r="3" ht="21" customHeight="1" spans="1:5">
      <c r="A3" s="220"/>
      <c r="B3" s="221"/>
      <c r="C3" s="221"/>
      <c r="D3" s="222"/>
      <c r="E3" s="223" t="s">
        <v>3</v>
      </c>
    </row>
    <row r="4" ht="33" customHeight="1" spans="1:5">
      <c r="A4" s="196" t="s">
        <v>57</v>
      </c>
      <c r="B4" s="136" t="s">
        <v>134</v>
      </c>
      <c r="C4" s="136" t="s">
        <v>135</v>
      </c>
      <c r="D4" s="136" t="s">
        <v>136</v>
      </c>
      <c r="E4" s="136" t="s">
        <v>137</v>
      </c>
    </row>
    <row r="5" ht="24.75" customHeight="1" spans="1:5">
      <c r="A5" s="224" t="s">
        <v>61</v>
      </c>
      <c r="B5" s="197">
        <v>16099</v>
      </c>
      <c r="C5" s="197">
        <f>12767-50-5-500</f>
        <v>12212</v>
      </c>
      <c r="D5" s="197">
        <f t="shared" ref="D5:D17" si="0">C5-B5</f>
        <v>-3887</v>
      </c>
      <c r="E5" s="225">
        <f t="shared" ref="E5:E17" si="1">D5/B5*100</f>
        <v>-24.1443567923474</v>
      </c>
    </row>
    <row r="6" ht="24.75" customHeight="1" spans="1:5">
      <c r="A6" s="224" t="s">
        <v>62</v>
      </c>
      <c r="B6" s="197"/>
      <c r="C6" s="197"/>
      <c r="D6" s="197"/>
      <c r="E6" s="225"/>
    </row>
    <row r="7" ht="24.75" customHeight="1" spans="1:5">
      <c r="A7" s="224" t="s">
        <v>63</v>
      </c>
      <c r="B7" s="197">
        <v>265</v>
      </c>
      <c r="C7" s="197">
        <f>130+50</f>
        <v>180</v>
      </c>
      <c r="D7" s="197">
        <f t="shared" si="0"/>
        <v>-85</v>
      </c>
      <c r="E7" s="225">
        <f t="shared" si="1"/>
        <v>-32.0754716981132</v>
      </c>
    </row>
    <row r="8" ht="24.75" customHeight="1" spans="1:5">
      <c r="A8" s="224" t="s">
        <v>64</v>
      </c>
      <c r="B8" s="197"/>
      <c r="C8" s="197"/>
      <c r="D8" s="197"/>
      <c r="E8" s="225"/>
    </row>
    <row r="9" ht="24.75" customHeight="1" spans="1:5">
      <c r="A9" s="224" t="s">
        <v>65</v>
      </c>
      <c r="B9" s="197">
        <v>20001</v>
      </c>
      <c r="C9" s="197">
        <f>20000+2000</f>
        <v>22000</v>
      </c>
      <c r="D9" s="197">
        <f t="shared" si="0"/>
        <v>1999</v>
      </c>
      <c r="E9" s="225">
        <f t="shared" si="1"/>
        <v>9.99450027498625</v>
      </c>
    </row>
    <row r="10" ht="24.75" customHeight="1" spans="1:5">
      <c r="A10" s="224" t="s">
        <v>66</v>
      </c>
      <c r="B10" s="197">
        <v>150</v>
      </c>
      <c r="C10" s="197">
        <v>100</v>
      </c>
      <c r="D10" s="197">
        <f t="shared" si="0"/>
        <v>-50</v>
      </c>
      <c r="E10" s="225">
        <f t="shared" si="1"/>
        <v>-33.3333333333333</v>
      </c>
    </row>
    <row r="11" ht="24.75" customHeight="1" spans="1:5">
      <c r="A11" s="224" t="s">
        <v>67</v>
      </c>
      <c r="B11" s="197">
        <v>1021</v>
      </c>
      <c r="C11" s="197">
        <v>1179</v>
      </c>
      <c r="D11" s="197">
        <f t="shared" si="0"/>
        <v>158</v>
      </c>
      <c r="E11" s="225">
        <f t="shared" si="1"/>
        <v>15.4750244857982</v>
      </c>
    </row>
    <row r="12" ht="24.75" customHeight="1" spans="1:5">
      <c r="A12" s="224" t="s">
        <v>68</v>
      </c>
      <c r="B12" s="197">
        <v>631</v>
      </c>
      <c r="C12" s="197">
        <v>699</v>
      </c>
      <c r="D12" s="197">
        <f t="shared" si="0"/>
        <v>68</v>
      </c>
      <c r="E12" s="225">
        <f t="shared" si="1"/>
        <v>10.7765451664025</v>
      </c>
    </row>
    <row r="13" ht="24.75" customHeight="1" spans="1:5">
      <c r="A13" s="224" t="s">
        <v>69</v>
      </c>
      <c r="B13" s="197">
        <v>2143</v>
      </c>
      <c r="C13" s="197">
        <v>1555</v>
      </c>
      <c r="D13" s="197">
        <f t="shared" si="0"/>
        <v>-588</v>
      </c>
      <c r="E13" s="225">
        <f t="shared" si="1"/>
        <v>-27.4381707886141</v>
      </c>
    </row>
    <row r="14" ht="24.75" customHeight="1" spans="1:5">
      <c r="A14" s="224" t="s">
        <v>70</v>
      </c>
      <c r="B14" s="197">
        <v>2899</v>
      </c>
      <c r="C14" s="197">
        <f>47000+2554+50+5+30-100</f>
        <v>49539</v>
      </c>
      <c r="D14" s="197">
        <f t="shared" si="0"/>
        <v>46640</v>
      </c>
      <c r="E14" s="225">
        <f t="shared" si="1"/>
        <v>1608.83063125216</v>
      </c>
    </row>
    <row r="15" ht="24.75" customHeight="1" spans="1:5">
      <c r="A15" s="224" t="s">
        <v>71</v>
      </c>
      <c r="B15" s="197">
        <v>2700</v>
      </c>
      <c r="C15" s="197">
        <f>560-50</f>
        <v>510</v>
      </c>
      <c r="D15" s="197">
        <f t="shared" si="0"/>
        <v>-2190</v>
      </c>
      <c r="E15" s="225">
        <f t="shared" si="1"/>
        <v>-81.1111111111111</v>
      </c>
    </row>
    <row r="16" ht="24.75" customHeight="1" spans="1:5">
      <c r="A16" s="224" t="s">
        <v>72</v>
      </c>
      <c r="B16" s="197">
        <v>150</v>
      </c>
      <c r="C16" s="197">
        <v>80</v>
      </c>
      <c r="D16" s="197">
        <f t="shared" si="0"/>
        <v>-70</v>
      </c>
      <c r="E16" s="225">
        <f t="shared" si="1"/>
        <v>-46.6666666666667</v>
      </c>
    </row>
    <row r="17" ht="24.75" customHeight="1" spans="1:5">
      <c r="A17" s="224" t="s">
        <v>73</v>
      </c>
      <c r="B17" s="197">
        <v>30090</v>
      </c>
      <c r="C17" s="197">
        <v>37090</v>
      </c>
      <c r="D17" s="197">
        <f t="shared" si="0"/>
        <v>7000</v>
      </c>
      <c r="E17" s="225">
        <f t="shared" si="1"/>
        <v>23.2635427052177</v>
      </c>
    </row>
    <row r="18" ht="24.75" customHeight="1" spans="1:5">
      <c r="A18" s="224" t="s">
        <v>74</v>
      </c>
      <c r="B18" s="197"/>
      <c r="C18" s="197">
        <v>1000</v>
      </c>
      <c r="D18" s="197"/>
      <c r="E18" s="225"/>
    </row>
    <row r="19" ht="24.75" customHeight="1" spans="1:5">
      <c r="A19" s="224" t="s">
        <v>75</v>
      </c>
      <c r="B19" s="197">
        <f>50+1</f>
        <v>51</v>
      </c>
      <c r="C19" s="197">
        <v>30</v>
      </c>
      <c r="D19" s="197">
        <f t="shared" ref="D19:D22" si="2">C19-B19</f>
        <v>-21</v>
      </c>
      <c r="E19" s="225">
        <f t="shared" ref="E19:E22" si="3">D19/B19*100</f>
        <v>-41.1764705882353</v>
      </c>
    </row>
    <row r="20" ht="22.5" customHeight="1" spans="1:5">
      <c r="A20" s="226" t="s">
        <v>76</v>
      </c>
      <c r="B20" s="197"/>
      <c r="C20" s="197"/>
      <c r="D20" s="197"/>
      <c r="E20" s="225"/>
    </row>
    <row r="21" ht="24.75" customHeight="1" spans="1:5">
      <c r="A21" s="224" t="s">
        <v>77</v>
      </c>
      <c r="B21" s="197">
        <v>567</v>
      </c>
      <c r="C21" s="197">
        <v>630</v>
      </c>
      <c r="D21" s="197">
        <f t="shared" si="2"/>
        <v>63</v>
      </c>
      <c r="E21" s="225">
        <f t="shared" si="3"/>
        <v>11.1111111111111</v>
      </c>
    </row>
    <row r="22" ht="24.75" customHeight="1" spans="1:5">
      <c r="A22" s="224" t="s">
        <v>78</v>
      </c>
      <c r="B22" s="197">
        <v>397</v>
      </c>
      <c r="C22" s="197">
        <v>335</v>
      </c>
      <c r="D22" s="197">
        <f t="shared" si="2"/>
        <v>-62</v>
      </c>
      <c r="E22" s="225">
        <f t="shared" si="3"/>
        <v>-15.6171284634761</v>
      </c>
    </row>
    <row r="23" ht="24.75" customHeight="1" spans="1:5">
      <c r="A23" s="224" t="s">
        <v>79</v>
      </c>
      <c r="B23" s="197"/>
      <c r="C23" s="197"/>
      <c r="D23" s="197"/>
      <c r="E23" s="225"/>
    </row>
    <row r="24" ht="24.75" customHeight="1" spans="1:5">
      <c r="A24" s="224" t="s">
        <v>80</v>
      </c>
      <c r="B24" s="197">
        <v>1012</v>
      </c>
      <c r="C24" s="197">
        <v>890</v>
      </c>
      <c r="D24" s="197">
        <f t="shared" ref="D24:D29" si="4">C24-B24</f>
        <v>-122</v>
      </c>
      <c r="E24" s="225">
        <f t="shared" ref="E24:E26" si="5">D24/B24*100</f>
        <v>-12.0553359683794</v>
      </c>
    </row>
    <row r="25" ht="20.25" customHeight="1" spans="1:5">
      <c r="A25" s="224" t="s">
        <v>138</v>
      </c>
      <c r="B25" s="197">
        <v>1500</v>
      </c>
      <c r="C25" s="197">
        <v>2200</v>
      </c>
      <c r="D25" s="197">
        <f t="shared" si="4"/>
        <v>700</v>
      </c>
      <c r="E25" s="225">
        <f t="shared" si="5"/>
        <v>46.6666666666667</v>
      </c>
    </row>
    <row r="26" ht="24.75" customHeight="1" spans="1:5">
      <c r="A26" s="224" t="s">
        <v>83</v>
      </c>
      <c r="B26" s="197">
        <v>2346</v>
      </c>
      <c r="C26" s="197"/>
      <c r="D26" s="197">
        <f t="shared" si="4"/>
        <v>-2346</v>
      </c>
      <c r="E26" s="225">
        <f t="shared" si="5"/>
        <v>-100</v>
      </c>
    </row>
    <row r="27" ht="24.75" customHeight="1" spans="1:5">
      <c r="A27" s="224" t="s">
        <v>82</v>
      </c>
      <c r="B27" s="197"/>
      <c r="C27" s="197"/>
      <c r="D27" s="197">
        <f t="shared" si="4"/>
        <v>0</v>
      </c>
      <c r="E27" s="225"/>
    </row>
    <row r="28" ht="24.75" customHeight="1" spans="1:5">
      <c r="A28" s="227" t="s">
        <v>81</v>
      </c>
      <c r="B28" s="197">
        <v>627</v>
      </c>
      <c r="C28" s="197">
        <v>6005</v>
      </c>
      <c r="D28" s="197">
        <f t="shared" si="4"/>
        <v>5378</v>
      </c>
      <c r="E28" s="225">
        <f>D28/B28*100</f>
        <v>857.735247208931</v>
      </c>
    </row>
    <row r="29" ht="24.75" customHeight="1" spans="1:5">
      <c r="A29" s="224" t="s">
        <v>84</v>
      </c>
      <c r="B29" s="197">
        <f>SUM(B5:B28)</f>
        <v>82649</v>
      </c>
      <c r="C29" s="197">
        <f>SUM(C5:C28)</f>
        <v>136234</v>
      </c>
      <c r="D29" s="197">
        <f t="shared" si="4"/>
        <v>53585</v>
      </c>
      <c r="E29" s="225">
        <f>D29/B29*100</f>
        <v>64.8344202591683</v>
      </c>
    </row>
  </sheetData>
  <mergeCells count="1">
    <mergeCell ref="A2:E2"/>
  </mergeCells>
  <printOptions horizontalCentered="1"/>
  <pageMargins left="0.590277777777778" right="0.590277777777778" top="0.491666666666667" bottom="0.271527777777778" header="1.03888888888889" footer="0.790972222222222"/>
  <pageSetup paperSize="9" orientation="portrait" horizontalDpi="600" verticalDpi="4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1353"/>
  <sheetViews>
    <sheetView showGridLines="0" showZeros="0" zoomScaleSheetLayoutView="60" workbookViewId="0">
      <pane xSplit="3" ySplit="5" topLeftCell="D1313" activePane="bottomRight" state="frozen"/>
      <selection/>
      <selection pane="topRight"/>
      <selection pane="bottomLeft"/>
      <selection pane="bottomRight" activeCell="A2" sqref="A2:C2"/>
    </sheetView>
  </sheetViews>
  <sheetFormatPr defaultColWidth="9" defaultRowHeight="14.25" outlineLevelCol="4"/>
  <cols>
    <col min="1" max="1" width="39.25" style="65" customWidth="1"/>
    <col min="2" max="2" width="17.5" style="65" hidden="1" customWidth="1"/>
    <col min="3" max="3" width="19.25" style="65" customWidth="1"/>
    <col min="4" max="4" width="9" style="65" hidden="1" customWidth="1"/>
    <col min="5" max="16384" width="9" style="65" customWidth="1"/>
  </cols>
  <sheetData>
    <row r="1" s="198" customFormat="1" ht="18" customHeight="1" spans="1:3">
      <c r="A1" s="144"/>
      <c r="B1" s="144"/>
      <c r="C1" s="201" t="s">
        <v>139</v>
      </c>
    </row>
    <row r="2" ht="23.1" customHeight="1" spans="1:3">
      <c r="A2" s="202" t="s">
        <v>140</v>
      </c>
      <c r="B2" s="202"/>
      <c r="C2" s="202"/>
    </row>
    <row r="3" ht="15.95" customHeight="1" spans="3:3">
      <c r="C3" s="67" t="s">
        <v>3</v>
      </c>
    </row>
    <row r="4" ht="20.25" customHeight="1" spans="1:3">
      <c r="A4" s="36" t="s">
        <v>57</v>
      </c>
      <c r="B4" s="203" t="s">
        <v>141</v>
      </c>
      <c r="C4" s="204" t="s">
        <v>118</v>
      </c>
    </row>
    <row r="5" ht="15" customHeight="1" spans="1:4">
      <c r="A5" s="205" t="s">
        <v>84</v>
      </c>
      <c r="B5" s="206">
        <v>467708</v>
      </c>
      <c r="C5" s="207">
        <f>C6+C235+C275+C294+C384+C492+C549+C675+C747+C826+C849+C960+C1024+C1088+C1108+C1138+C1148+C1193+C1213+C1257+C1313+C1314+C1317+C1325+C436</f>
        <v>136234</v>
      </c>
      <c r="D5" s="65">
        <f>SUM(D6:D1328)</f>
        <v>136234</v>
      </c>
    </row>
    <row r="6" s="199" customFormat="1" ht="15" customHeight="1" spans="1:4">
      <c r="A6" s="205" t="s">
        <v>142</v>
      </c>
      <c r="B6" s="208">
        <v>60069</v>
      </c>
      <c r="C6" s="207">
        <f>C7+C19+C28+C39+C50+C61+C72+C80+C89+C102+C111+C122+C134+C141+C149+C155+C162+C169+C176+C183+C190+C198+C204+C210+C217+C232</f>
        <v>12212</v>
      </c>
      <c r="D6" s="199">
        <f>C6</f>
        <v>12212</v>
      </c>
    </row>
    <row r="7" s="200" customFormat="1" ht="15" customHeight="1" spans="1:3">
      <c r="A7" s="205" t="s">
        <v>143</v>
      </c>
      <c r="B7" s="209">
        <v>1818</v>
      </c>
      <c r="C7" s="207"/>
    </row>
    <row r="8" s="200" customFormat="1" ht="15" customHeight="1" spans="1:3">
      <c r="A8" s="210" t="s">
        <v>144</v>
      </c>
      <c r="B8" s="208">
        <v>1395</v>
      </c>
      <c r="C8" s="207"/>
    </row>
    <row r="9" s="200" customFormat="1" ht="15" customHeight="1" spans="1:3">
      <c r="A9" s="210" t="s">
        <v>145</v>
      </c>
      <c r="B9" s="208">
        <v>0</v>
      </c>
      <c r="C9" s="207"/>
    </row>
    <row r="10" s="200" customFormat="1" ht="15" customHeight="1" spans="1:3">
      <c r="A10" s="210" t="s">
        <v>146</v>
      </c>
      <c r="B10" s="208">
        <v>0</v>
      </c>
      <c r="C10" s="207"/>
    </row>
    <row r="11" s="200" customFormat="1" ht="15" customHeight="1" spans="1:3">
      <c r="A11" s="210" t="s">
        <v>147</v>
      </c>
      <c r="B11" s="208">
        <v>326</v>
      </c>
      <c r="C11" s="207"/>
    </row>
    <row r="12" s="200" customFormat="1" ht="15" customHeight="1" spans="1:3">
      <c r="A12" s="210" t="s">
        <v>148</v>
      </c>
      <c r="B12" s="208">
        <v>0</v>
      </c>
      <c r="C12" s="207"/>
    </row>
    <row r="13" s="200" customFormat="1" ht="15" customHeight="1" spans="1:3">
      <c r="A13" s="210" t="s">
        <v>149</v>
      </c>
      <c r="B13" s="208">
        <v>0</v>
      </c>
      <c r="C13" s="207"/>
    </row>
    <row r="14" s="200" customFormat="1" ht="15" customHeight="1" spans="1:3">
      <c r="A14" s="210" t="s">
        <v>150</v>
      </c>
      <c r="B14" s="208">
        <v>0</v>
      </c>
      <c r="C14" s="207"/>
    </row>
    <row r="15" s="200" customFormat="1" ht="15" customHeight="1" spans="1:3">
      <c r="A15" s="210" t="s">
        <v>151</v>
      </c>
      <c r="B15" s="208">
        <v>0</v>
      </c>
      <c r="C15" s="207"/>
    </row>
    <row r="16" s="200" customFormat="1" ht="15" customHeight="1" spans="1:3">
      <c r="A16" s="210" t="s">
        <v>152</v>
      </c>
      <c r="B16" s="208">
        <v>0</v>
      </c>
      <c r="C16" s="207"/>
    </row>
    <row r="17" s="200" customFormat="1" ht="15" customHeight="1" spans="1:3">
      <c r="A17" s="210" t="s">
        <v>153</v>
      </c>
      <c r="B17" s="208">
        <v>0</v>
      </c>
      <c r="C17" s="207"/>
    </row>
    <row r="18" s="200" customFormat="1" ht="15" customHeight="1" spans="1:3">
      <c r="A18" s="210" t="s">
        <v>154</v>
      </c>
      <c r="B18" s="208">
        <v>97</v>
      </c>
      <c r="C18" s="207"/>
    </row>
    <row r="19" s="200" customFormat="1" ht="15" customHeight="1" spans="1:3">
      <c r="A19" s="205" t="s">
        <v>155</v>
      </c>
      <c r="B19" s="208">
        <v>1266</v>
      </c>
      <c r="C19" s="207"/>
    </row>
    <row r="20" s="200" customFormat="1" ht="15" customHeight="1" spans="1:3">
      <c r="A20" s="210" t="s">
        <v>144</v>
      </c>
      <c r="B20" s="208">
        <v>1041</v>
      </c>
      <c r="C20" s="207"/>
    </row>
    <row r="21" s="200" customFormat="1" ht="15" customHeight="1" spans="1:3">
      <c r="A21" s="210" t="s">
        <v>145</v>
      </c>
      <c r="B21" s="208">
        <v>0</v>
      </c>
      <c r="C21" s="207"/>
    </row>
    <row r="22" s="200" customFormat="1" ht="15" customHeight="1" spans="1:3">
      <c r="A22" s="210" t="s">
        <v>146</v>
      </c>
      <c r="B22" s="208">
        <v>0</v>
      </c>
      <c r="C22" s="207"/>
    </row>
    <row r="23" s="200" customFormat="1" ht="15" customHeight="1" spans="1:3">
      <c r="A23" s="210" t="s">
        <v>156</v>
      </c>
      <c r="B23" s="208">
        <v>196</v>
      </c>
      <c r="C23" s="207"/>
    </row>
    <row r="24" s="200" customFormat="1" ht="15" customHeight="1" spans="1:3">
      <c r="A24" s="210" t="s">
        <v>157</v>
      </c>
      <c r="B24" s="208">
        <v>8</v>
      </c>
      <c r="C24" s="207"/>
    </row>
    <row r="25" s="200" customFormat="1" ht="15" customHeight="1" spans="1:3">
      <c r="A25" s="210" t="s">
        <v>158</v>
      </c>
      <c r="B25" s="208">
        <v>0</v>
      </c>
      <c r="C25" s="207"/>
    </row>
    <row r="26" s="200" customFormat="1" ht="15" customHeight="1" spans="1:3">
      <c r="A26" s="210" t="s">
        <v>153</v>
      </c>
      <c r="B26" s="208">
        <v>0</v>
      </c>
      <c r="C26" s="207"/>
    </row>
    <row r="27" s="200" customFormat="1" ht="15" customHeight="1" spans="1:3">
      <c r="A27" s="210" t="s">
        <v>159</v>
      </c>
      <c r="B27" s="208">
        <v>21</v>
      </c>
      <c r="C27" s="207"/>
    </row>
    <row r="28" s="200" customFormat="1" ht="15" customHeight="1" spans="1:3">
      <c r="A28" s="205" t="s">
        <v>160</v>
      </c>
      <c r="B28" s="208">
        <v>8220</v>
      </c>
      <c r="C28" s="207">
        <f>C29+C30+C31+C32+C33+C34+C35</f>
        <v>9040</v>
      </c>
    </row>
    <row r="29" ht="15" customHeight="1" spans="1:3">
      <c r="A29" s="210" t="s">
        <v>144</v>
      </c>
      <c r="B29" s="208">
        <v>2481</v>
      </c>
      <c r="C29" s="207">
        <v>5125</v>
      </c>
    </row>
    <row r="30" ht="15" customHeight="1" spans="1:3">
      <c r="A30" s="210" t="s">
        <v>145</v>
      </c>
      <c r="B30" s="208">
        <v>207</v>
      </c>
      <c r="C30" s="207">
        <v>3565</v>
      </c>
    </row>
    <row r="31" ht="15" customHeight="1" spans="1:3">
      <c r="A31" s="210" t="s">
        <v>146</v>
      </c>
      <c r="B31" s="208">
        <v>468</v>
      </c>
      <c r="C31" s="207"/>
    </row>
    <row r="32" ht="15" customHeight="1" spans="1:3">
      <c r="A32" s="210" t="s">
        <v>161</v>
      </c>
      <c r="B32" s="208">
        <v>0</v>
      </c>
      <c r="C32" s="207"/>
    </row>
    <row r="33" ht="15" customHeight="1" spans="1:3">
      <c r="A33" s="210" t="s">
        <v>162</v>
      </c>
      <c r="B33" s="208">
        <v>0</v>
      </c>
      <c r="C33" s="207">
        <v>160</v>
      </c>
    </row>
    <row r="34" ht="15" customHeight="1" spans="1:3">
      <c r="A34" s="210" t="s">
        <v>163</v>
      </c>
      <c r="B34" s="208">
        <v>2305</v>
      </c>
      <c r="C34" s="207">
        <v>40</v>
      </c>
    </row>
    <row r="35" ht="15" customHeight="1" spans="1:3">
      <c r="A35" s="210" t="s">
        <v>164</v>
      </c>
      <c r="B35" s="208">
        <v>858</v>
      </c>
      <c r="C35" s="207">
        <v>150</v>
      </c>
    </row>
    <row r="36" ht="15" customHeight="1" spans="1:3">
      <c r="A36" s="210" t="s">
        <v>165</v>
      </c>
      <c r="B36" s="208">
        <v>0</v>
      </c>
      <c r="C36" s="207"/>
    </row>
    <row r="37" ht="15" customHeight="1" spans="1:3">
      <c r="A37" s="210" t="s">
        <v>153</v>
      </c>
      <c r="B37" s="208">
        <v>45</v>
      </c>
      <c r="C37" s="207"/>
    </row>
    <row r="38" ht="15" customHeight="1" spans="1:3">
      <c r="A38" s="210" t="s">
        <v>166</v>
      </c>
      <c r="B38" s="208">
        <v>1856</v>
      </c>
      <c r="C38" s="207"/>
    </row>
    <row r="39" ht="15" customHeight="1" spans="1:3">
      <c r="A39" s="205" t="s">
        <v>167</v>
      </c>
      <c r="B39" s="208">
        <v>2159</v>
      </c>
      <c r="C39" s="207">
        <f>C49</f>
        <v>300</v>
      </c>
    </row>
    <row r="40" ht="15" customHeight="1" spans="1:3">
      <c r="A40" s="210" t="s">
        <v>144</v>
      </c>
      <c r="B40" s="208">
        <v>1260</v>
      </c>
      <c r="C40" s="207"/>
    </row>
    <row r="41" ht="15" customHeight="1" spans="1:3">
      <c r="A41" s="210" t="s">
        <v>145</v>
      </c>
      <c r="B41" s="208">
        <v>32</v>
      </c>
      <c r="C41" s="207"/>
    </row>
    <row r="42" ht="15" customHeight="1" spans="1:3">
      <c r="A42" s="210" t="s">
        <v>146</v>
      </c>
      <c r="B42" s="208">
        <v>0</v>
      </c>
      <c r="C42" s="207"/>
    </row>
    <row r="43" ht="15" customHeight="1" spans="1:3">
      <c r="A43" s="210" t="s">
        <v>168</v>
      </c>
      <c r="B43" s="208">
        <v>0</v>
      </c>
      <c r="C43" s="207"/>
    </row>
    <row r="44" ht="15" customHeight="1" spans="1:3">
      <c r="A44" s="210" t="s">
        <v>169</v>
      </c>
      <c r="B44" s="208">
        <v>0</v>
      </c>
      <c r="C44" s="207"/>
    </row>
    <row r="45" ht="15" customHeight="1" spans="1:3">
      <c r="A45" s="210" t="s">
        <v>170</v>
      </c>
      <c r="B45" s="208">
        <v>0</v>
      </c>
      <c r="C45" s="207"/>
    </row>
    <row r="46" ht="15" customHeight="1" spans="1:3">
      <c r="A46" s="210" t="s">
        <v>171</v>
      </c>
      <c r="B46" s="208">
        <v>0</v>
      </c>
      <c r="C46" s="207"/>
    </row>
    <row r="47" ht="15" customHeight="1" spans="1:3">
      <c r="A47" s="210" t="s">
        <v>172</v>
      </c>
      <c r="B47" s="208">
        <v>35</v>
      </c>
      <c r="C47" s="207"/>
    </row>
    <row r="48" ht="15" customHeight="1" spans="1:3">
      <c r="A48" s="210" t="s">
        <v>153</v>
      </c>
      <c r="B48" s="208">
        <v>201</v>
      </c>
      <c r="C48" s="207"/>
    </row>
    <row r="49" ht="15" customHeight="1" spans="1:3">
      <c r="A49" s="210" t="s">
        <v>173</v>
      </c>
      <c r="B49" s="208">
        <v>631</v>
      </c>
      <c r="C49" s="207">
        <v>300</v>
      </c>
    </row>
    <row r="50" ht="15" customHeight="1" spans="1:3">
      <c r="A50" s="205" t="s">
        <v>174</v>
      </c>
      <c r="B50" s="208">
        <v>746</v>
      </c>
      <c r="C50" s="207">
        <f>C60</f>
        <v>200</v>
      </c>
    </row>
    <row r="51" ht="15" customHeight="1" spans="1:3">
      <c r="A51" s="210" t="s">
        <v>144</v>
      </c>
      <c r="B51" s="208">
        <v>501</v>
      </c>
      <c r="C51" s="207"/>
    </row>
    <row r="52" ht="15" customHeight="1" spans="1:3">
      <c r="A52" s="210" t="s">
        <v>145</v>
      </c>
      <c r="B52" s="208">
        <v>0</v>
      </c>
      <c r="C52" s="207"/>
    </row>
    <row r="53" ht="15" customHeight="1" spans="1:3">
      <c r="A53" s="210" t="s">
        <v>146</v>
      </c>
      <c r="B53" s="208">
        <v>0</v>
      </c>
      <c r="C53" s="207"/>
    </row>
    <row r="54" ht="15" customHeight="1" spans="1:3">
      <c r="A54" s="210" t="s">
        <v>175</v>
      </c>
      <c r="B54" s="208">
        <v>0</v>
      </c>
      <c r="C54" s="207"/>
    </row>
    <row r="55" ht="15" customHeight="1" spans="1:3">
      <c r="A55" s="210" t="s">
        <v>176</v>
      </c>
      <c r="B55" s="208">
        <v>90</v>
      </c>
      <c r="C55" s="207"/>
    </row>
    <row r="56" ht="15" customHeight="1" spans="1:3">
      <c r="A56" s="210" t="s">
        <v>177</v>
      </c>
      <c r="B56" s="208">
        <v>0</v>
      </c>
      <c r="C56" s="207"/>
    </row>
    <row r="57" ht="15" customHeight="1" spans="1:3">
      <c r="A57" s="210" t="s">
        <v>178</v>
      </c>
      <c r="B57" s="208">
        <v>49</v>
      </c>
      <c r="C57" s="207"/>
    </row>
    <row r="58" ht="15" customHeight="1" spans="1:3">
      <c r="A58" s="210" t="s">
        <v>179</v>
      </c>
      <c r="B58" s="208">
        <v>20</v>
      </c>
      <c r="C58" s="207"/>
    </row>
    <row r="59" ht="15" customHeight="1" spans="1:3">
      <c r="A59" s="210" t="s">
        <v>153</v>
      </c>
      <c r="B59" s="208">
        <v>0</v>
      </c>
      <c r="C59" s="207"/>
    </row>
    <row r="60" ht="15" customHeight="1" spans="1:3">
      <c r="A60" s="210" t="s">
        <v>180</v>
      </c>
      <c r="B60" s="208">
        <v>86</v>
      </c>
      <c r="C60" s="207">
        <v>200</v>
      </c>
    </row>
    <row r="61" ht="15" customHeight="1" spans="1:3">
      <c r="A61" s="205" t="s">
        <v>181</v>
      </c>
      <c r="B61" s="208">
        <v>3062</v>
      </c>
      <c r="C61" s="207">
        <f>C63</f>
        <v>50</v>
      </c>
    </row>
    <row r="62" ht="15" customHeight="1" spans="1:3">
      <c r="A62" s="210" t="s">
        <v>144</v>
      </c>
      <c r="B62" s="208">
        <v>1618</v>
      </c>
      <c r="C62" s="207"/>
    </row>
    <row r="63" ht="15" customHeight="1" spans="1:3">
      <c r="A63" s="210" t="s">
        <v>145</v>
      </c>
      <c r="B63" s="208">
        <v>0</v>
      </c>
      <c r="C63" s="207">
        <v>50</v>
      </c>
    </row>
    <row r="64" ht="15" customHeight="1" spans="1:3">
      <c r="A64" s="210" t="s">
        <v>146</v>
      </c>
      <c r="B64" s="208">
        <v>0</v>
      </c>
      <c r="C64" s="207"/>
    </row>
    <row r="65" ht="15" customHeight="1" spans="1:3">
      <c r="A65" s="210" t="s">
        <v>182</v>
      </c>
      <c r="B65" s="208">
        <v>0</v>
      </c>
      <c r="C65" s="207"/>
    </row>
    <row r="66" ht="15" customHeight="1" spans="1:3">
      <c r="A66" s="210" t="s">
        <v>183</v>
      </c>
      <c r="B66" s="208">
        <v>0</v>
      </c>
      <c r="C66" s="207"/>
    </row>
    <row r="67" ht="15" customHeight="1" spans="1:3">
      <c r="A67" s="210" t="s">
        <v>184</v>
      </c>
      <c r="B67" s="208">
        <v>0</v>
      </c>
      <c r="C67" s="207"/>
    </row>
    <row r="68" ht="15" customHeight="1" spans="1:3">
      <c r="A68" s="210" t="s">
        <v>185</v>
      </c>
      <c r="B68" s="208">
        <v>42</v>
      </c>
      <c r="C68" s="207"/>
    </row>
    <row r="69" ht="15" customHeight="1" spans="1:3">
      <c r="A69" s="210" t="s">
        <v>186</v>
      </c>
      <c r="B69" s="208">
        <v>197</v>
      </c>
      <c r="C69" s="207"/>
    </row>
    <row r="70" ht="15" customHeight="1" spans="1:3">
      <c r="A70" s="210" t="s">
        <v>153</v>
      </c>
      <c r="B70" s="208">
        <v>0</v>
      </c>
      <c r="C70" s="207"/>
    </row>
    <row r="71" ht="15" customHeight="1" spans="1:3">
      <c r="A71" s="210" t="s">
        <v>187</v>
      </c>
      <c r="B71" s="208">
        <v>1205</v>
      </c>
      <c r="C71" s="207"/>
    </row>
    <row r="72" ht="15" customHeight="1" spans="1:3">
      <c r="A72" s="205" t="s">
        <v>188</v>
      </c>
      <c r="B72" s="208">
        <v>9328</v>
      </c>
      <c r="C72" s="207">
        <f>C74</f>
        <v>1500</v>
      </c>
    </row>
    <row r="73" ht="15" customHeight="1" spans="1:3">
      <c r="A73" s="210" t="s">
        <v>144</v>
      </c>
      <c r="B73" s="208">
        <v>0</v>
      </c>
      <c r="C73" s="207"/>
    </row>
    <row r="74" ht="15" customHeight="1" spans="1:3">
      <c r="A74" s="210" t="s">
        <v>145</v>
      </c>
      <c r="B74" s="208">
        <v>0</v>
      </c>
      <c r="C74" s="207">
        <v>1500</v>
      </c>
    </row>
    <row r="75" ht="15" customHeight="1" spans="1:3">
      <c r="A75" s="210" t="s">
        <v>146</v>
      </c>
      <c r="B75" s="208">
        <v>0</v>
      </c>
      <c r="C75" s="207"/>
    </row>
    <row r="76" ht="15" customHeight="1" spans="1:3">
      <c r="A76" s="210" t="s">
        <v>185</v>
      </c>
      <c r="B76" s="208">
        <v>0</v>
      </c>
      <c r="C76" s="207"/>
    </row>
    <row r="77" ht="15" customHeight="1" spans="1:3">
      <c r="A77" s="210" t="s">
        <v>189</v>
      </c>
      <c r="B77" s="208">
        <v>0</v>
      </c>
      <c r="C77" s="207"/>
    </row>
    <row r="78" ht="15" customHeight="1" spans="1:3">
      <c r="A78" s="210" t="s">
        <v>153</v>
      </c>
      <c r="B78" s="208">
        <v>0</v>
      </c>
      <c r="C78" s="207"/>
    </row>
    <row r="79" ht="15" customHeight="1" spans="1:3">
      <c r="A79" s="210" t="s">
        <v>190</v>
      </c>
      <c r="B79" s="208">
        <v>9328</v>
      </c>
      <c r="C79" s="207"/>
    </row>
    <row r="80" ht="15" customHeight="1" spans="1:3">
      <c r="A80" s="205" t="s">
        <v>191</v>
      </c>
      <c r="B80" s="208">
        <v>1325</v>
      </c>
      <c r="C80" s="207">
        <f>C84</f>
        <v>150</v>
      </c>
    </row>
    <row r="81" ht="15" customHeight="1" spans="1:3">
      <c r="A81" s="210" t="s">
        <v>144</v>
      </c>
      <c r="B81" s="208">
        <v>749</v>
      </c>
      <c r="C81" s="207"/>
    </row>
    <row r="82" ht="15" customHeight="1" spans="1:3">
      <c r="A82" s="210" t="s">
        <v>145</v>
      </c>
      <c r="B82" s="208">
        <v>0</v>
      </c>
      <c r="C82" s="207"/>
    </row>
    <row r="83" ht="15" customHeight="1" spans="1:3">
      <c r="A83" s="210" t="s">
        <v>146</v>
      </c>
      <c r="B83" s="208">
        <v>0</v>
      </c>
      <c r="C83" s="207"/>
    </row>
    <row r="84" ht="15" customHeight="1" spans="1:3">
      <c r="A84" s="210" t="s">
        <v>192</v>
      </c>
      <c r="B84" s="208">
        <v>445</v>
      </c>
      <c r="C84" s="207">
        <v>150</v>
      </c>
    </row>
    <row r="85" ht="15" customHeight="1" spans="1:3">
      <c r="A85" s="210" t="s">
        <v>193</v>
      </c>
      <c r="B85" s="208">
        <v>0</v>
      </c>
      <c r="C85" s="207"/>
    </row>
    <row r="86" ht="15" customHeight="1" spans="1:3">
      <c r="A86" s="210" t="s">
        <v>185</v>
      </c>
      <c r="B86" s="208">
        <v>0</v>
      </c>
      <c r="C86" s="207"/>
    </row>
    <row r="87" ht="15" customHeight="1" spans="1:3">
      <c r="A87" s="210" t="s">
        <v>153</v>
      </c>
      <c r="B87" s="208">
        <v>130</v>
      </c>
      <c r="C87" s="207"/>
    </row>
    <row r="88" ht="15" customHeight="1" spans="1:3">
      <c r="A88" s="210" t="s">
        <v>194</v>
      </c>
      <c r="B88" s="208">
        <v>1</v>
      </c>
      <c r="C88" s="207"/>
    </row>
    <row r="89" ht="15" customHeight="1" spans="1:3">
      <c r="A89" s="205" t="s">
        <v>195</v>
      </c>
      <c r="B89" s="208">
        <v>0</v>
      </c>
      <c r="C89" s="207"/>
    </row>
    <row r="90" ht="15" customHeight="1" spans="1:3">
      <c r="A90" s="210" t="s">
        <v>144</v>
      </c>
      <c r="B90" s="208">
        <v>0</v>
      </c>
      <c r="C90" s="207"/>
    </row>
    <row r="91" ht="15" customHeight="1" spans="1:3">
      <c r="A91" s="210" t="s">
        <v>145</v>
      </c>
      <c r="B91" s="208">
        <v>0</v>
      </c>
      <c r="C91" s="207"/>
    </row>
    <row r="92" ht="15" customHeight="1" spans="1:3">
      <c r="A92" s="210" t="s">
        <v>146</v>
      </c>
      <c r="B92" s="208">
        <v>0</v>
      </c>
      <c r="C92" s="207"/>
    </row>
    <row r="93" ht="15" customHeight="1" spans="1:3">
      <c r="A93" s="210" t="s">
        <v>196</v>
      </c>
      <c r="B93" s="208">
        <v>0</v>
      </c>
      <c r="C93" s="207"/>
    </row>
    <row r="94" ht="15" customHeight="1" spans="1:3">
      <c r="A94" s="210" t="s">
        <v>197</v>
      </c>
      <c r="B94" s="208">
        <v>0</v>
      </c>
      <c r="C94" s="207"/>
    </row>
    <row r="95" ht="15" customHeight="1" spans="1:3">
      <c r="A95" s="210" t="s">
        <v>185</v>
      </c>
      <c r="B95" s="208">
        <v>0</v>
      </c>
      <c r="C95" s="207"/>
    </row>
    <row r="96" ht="15" customHeight="1" spans="1:3">
      <c r="A96" s="210" t="s">
        <v>198</v>
      </c>
      <c r="B96" s="208">
        <v>0</v>
      </c>
      <c r="C96" s="207"/>
    </row>
    <row r="97" ht="15" customHeight="1" spans="1:3">
      <c r="A97" s="210" t="s">
        <v>199</v>
      </c>
      <c r="B97" s="208">
        <v>0</v>
      </c>
      <c r="C97" s="207"/>
    </row>
    <row r="98" ht="15" customHeight="1" spans="1:3">
      <c r="A98" s="210" t="s">
        <v>200</v>
      </c>
      <c r="B98" s="208">
        <v>0</v>
      </c>
      <c r="C98" s="207"/>
    </row>
    <row r="99" ht="15" customHeight="1" spans="1:3">
      <c r="A99" s="210" t="s">
        <v>201</v>
      </c>
      <c r="B99" s="208">
        <v>0</v>
      </c>
      <c r="C99" s="207"/>
    </row>
    <row r="100" ht="15" customHeight="1" spans="1:3">
      <c r="A100" s="210" t="s">
        <v>153</v>
      </c>
      <c r="B100" s="208">
        <v>0</v>
      </c>
      <c r="C100" s="207"/>
    </row>
    <row r="101" ht="15" customHeight="1" spans="1:3">
      <c r="A101" s="210" t="s">
        <v>202</v>
      </c>
      <c r="B101" s="208">
        <v>0</v>
      </c>
      <c r="C101" s="207"/>
    </row>
    <row r="102" ht="15" customHeight="1" spans="1:3">
      <c r="A102" s="205" t="s">
        <v>203</v>
      </c>
      <c r="B102" s="208">
        <v>8654</v>
      </c>
      <c r="C102" s="207">
        <f>C104+C106+C110</f>
        <v>50</v>
      </c>
    </row>
    <row r="103" ht="15" customHeight="1" spans="1:3">
      <c r="A103" s="210" t="s">
        <v>144</v>
      </c>
      <c r="B103" s="208">
        <v>1555</v>
      </c>
      <c r="C103" s="207"/>
    </row>
    <row r="104" ht="15" customHeight="1" spans="1:3">
      <c r="A104" s="210" t="s">
        <v>145</v>
      </c>
      <c r="B104" s="208">
        <v>0</v>
      </c>
      <c r="C104" s="207"/>
    </row>
    <row r="105" ht="15" customHeight="1" spans="1:3">
      <c r="A105" s="210" t="s">
        <v>146</v>
      </c>
      <c r="B105" s="208">
        <v>0</v>
      </c>
      <c r="C105" s="207"/>
    </row>
    <row r="106" ht="15" customHeight="1" spans="1:3">
      <c r="A106" s="210" t="s">
        <v>204</v>
      </c>
      <c r="B106" s="208">
        <v>0</v>
      </c>
      <c r="C106" s="207">
        <v>20</v>
      </c>
    </row>
    <row r="107" ht="15" customHeight="1" spans="1:3">
      <c r="A107" s="210" t="s">
        <v>205</v>
      </c>
      <c r="B107" s="208">
        <v>0</v>
      </c>
      <c r="C107" s="207"/>
    </row>
    <row r="108" ht="15" customHeight="1" spans="1:3">
      <c r="A108" s="210" t="s">
        <v>206</v>
      </c>
      <c r="B108" s="208">
        <v>0</v>
      </c>
      <c r="C108" s="207"/>
    </row>
    <row r="109" ht="15" customHeight="1" spans="1:3">
      <c r="A109" s="210" t="s">
        <v>153</v>
      </c>
      <c r="B109" s="208">
        <v>0</v>
      </c>
      <c r="C109" s="207"/>
    </row>
    <row r="110" ht="15" customHeight="1" spans="1:3">
      <c r="A110" s="210" t="s">
        <v>207</v>
      </c>
      <c r="B110" s="208">
        <v>7099</v>
      </c>
      <c r="C110" s="207">
        <v>30</v>
      </c>
    </row>
    <row r="111" ht="15" customHeight="1" spans="1:3">
      <c r="A111" s="205" t="s">
        <v>208</v>
      </c>
      <c r="B111" s="208">
        <v>1292</v>
      </c>
      <c r="C111" s="207">
        <f>C119</f>
        <v>400</v>
      </c>
    </row>
    <row r="112" ht="15" customHeight="1" spans="1:3">
      <c r="A112" s="210" t="s">
        <v>144</v>
      </c>
      <c r="B112" s="208">
        <v>744</v>
      </c>
      <c r="C112" s="207"/>
    </row>
    <row r="113" ht="15" customHeight="1" spans="1:3">
      <c r="A113" s="210" t="s">
        <v>145</v>
      </c>
      <c r="B113" s="208">
        <v>0</v>
      </c>
      <c r="C113" s="207"/>
    </row>
    <row r="114" ht="15" customHeight="1" spans="1:3">
      <c r="A114" s="210" t="s">
        <v>146</v>
      </c>
      <c r="B114" s="208">
        <v>0</v>
      </c>
      <c r="C114" s="207"/>
    </row>
    <row r="115" ht="15" customHeight="1" spans="1:3">
      <c r="A115" s="210" t="s">
        <v>209</v>
      </c>
      <c r="B115" s="208">
        <v>0</v>
      </c>
      <c r="C115" s="207"/>
    </row>
    <row r="116" ht="15" customHeight="1" spans="1:3">
      <c r="A116" s="210" t="s">
        <v>210</v>
      </c>
      <c r="B116" s="208">
        <v>0</v>
      </c>
      <c r="C116" s="207"/>
    </row>
    <row r="117" ht="15" customHeight="1" spans="1:3">
      <c r="A117" s="210" t="s">
        <v>211</v>
      </c>
      <c r="B117" s="208">
        <v>0</v>
      </c>
      <c r="C117" s="207"/>
    </row>
    <row r="118" ht="15" customHeight="1" spans="1:3">
      <c r="A118" s="210" t="s">
        <v>212</v>
      </c>
      <c r="B118" s="208">
        <v>0</v>
      </c>
      <c r="C118" s="207"/>
    </row>
    <row r="119" ht="15" customHeight="1" spans="1:3">
      <c r="A119" s="210" t="s">
        <v>213</v>
      </c>
      <c r="B119" s="208">
        <v>0</v>
      </c>
      <c r="C119" s="207">
        <v>400</v>
      </c>
    </row>
    <row r="120" ht="15" customHeight="1" spans="1:3">
      <c r="A120" s="210" t="s">
        <v>153</v>
      </c>
      <c r="B120" s="208">
        <v>207</v>
      </c>
      <c r="C120" s="207"/>
    </row>
    <row r="121" ht="15" customHeight="1" spans="1:3">
      <c r="A121" s="210" t="s">
        <v>214</v>
      </c>
      <c r="B121" s="208">
        <v>341</v>
      </c>
      <c r="C121" s="207"/>
    </row>
    <row r="122" ht="15" customHeight="1" spans="1:3">
      <c r="A122" s="205" t="s">
        <v>215</v>
      </c>
      <c r="B122" s="208">
        <v>9</v>
      </c>
      <c r="C122" s="207"/>
    </row>
    <row r="123" ht="15" customHeight="1" spans="1:3">
      <c r="A123" s="210" t="s">
        <v>144</v>
      </c>
      <c r="B123" s="208">
        <v>0</v>
      </c>
      <c r="C123" s="207"/>
    </row>
    <row r="124" ht="15" customHeight="1" spans="1:3">
      <c r="A124" s="210" t="s">
        <v>145</v>
      </c>
      <c r="B124" s="208">
        <v>0</v>
      </c>
      <c r="C124" s="207"/>
    </row>
    <row r="125" ht="15" customHeight="1" spans="1:3">
      <c r="A125" s="210" t="s">
        <v>146</v>
      </c>
      <c r="B125" s="208">
        <v>0</v>
      </c>
      <c r="C125" s="207"/>
    </row>
    <row r="126" ht="15" customHeight="1" spans="1:3">
      <c r="A126" s="210" t="s">
        <v>216</v>
      </c>
      <c r="B126" s="208">
        <v>0</v>
      </c>
      <c r="C126" s="207"/>
    </row>
    <row r="127" ht="15" customHeight="1" spans="1:3">
      <c r="A127" s="210" t="s">
        <v>217</v>
      </c>
      <c r="B127" s="208">
        <v>0</v>
      </c>
      <c r="C127" s="207"/>
    </row>
    <row r="128" ht="15" customHeight="1" spans="1:3">
      <c r="A128" s="210" t="s">
        <v>218</v>
      </c>
      <c r="B128" s="208">
        <v>0</v>
      </c>
      <c r="C128" s="207"/>
    </row>
    <row r="129" ht="15" customHeight="1" spans="1:3">
      <c r="A129" s="210" t="s">
        <v>219</v>
      </c>
      <c r="B129" s="208">
        <v>0</v>
      </c>
      <c r="C129" s="207"/>
    </row>
    <row r="130" ht="15" customHeight="1" spans="1:3">
      <c r="A130" s="210" t="s">
        <v>220</v>
      </c>
      <c r="B130" s="208">
        <v>9</v>
      </c>
      <c r="C130" s="207"/>
    </row>
    <row r="131" ht="15" customHeight="1" spans="1:3">
      <c r="A131" s="210" t="s">
        <v>221</v>
      </c>
      <c r="B131" s="208">
        <v>0</v>
      </c>
      <c r="C131" s="207"/>
    </row>
    <row r="132" ht="15" customHeight="1" spans="1:3">
      <c r="A132" s="210" t="s">
        <v>153</v>
      </c>
      <c r="B132" s="208">
        <v>0</v>
      </c>
      <c r="C132" s="207"/>
    </row>
    <row r="133" ht="15" customHeight="1" spans="1:3">
      <c r="A133" s="210" t="s">
        <v>222</v>
      </c>
      <c r="B133" s="208">
        <v>0</v>
      </c>
      <c r="C133" s="207"/>
    </row>
    <row r="134" ht="15" customHeight="1" spans="1:3">
      <c r="A134" s="205" t="s">
        <v>223</v>
      </c>
      <c r="B134" s="208">
        <v>260</v>
      </c>
      <c r="C134" s="207">
        <f>C138</f>
        <v>2</v>
      </c>
    </row>
    <row r="135" ht="15" customHeight="1" spans="1:3">
      <c r="A135" s="210" t="s">
        <v>144</v>
      </c>
      <c r="B135" s="208">
        <v>159</v>
      </c>
      <c r="C135" s="207"/>
    </row>
    <row r="136" ht="15" customHeight="1" spans="1:3">
      <c r="A136" s="210" t="s">
        <v>145</v>
      </c>
      <c r="B136" s="208">
        <v>0</v>
      </c>
      <c r="C136" s="207"/>
    </row>
    <row r="137" ht="15" customHeight="1" spans="1:3">
      <c r="A137" s="210" t="s">
        <v>146</v>
      </c>
      <c r="B137" s="208">
        <v>0</v>
      </c>
      <c r="C137" s="207"/>
    </row>
    <row r="138" ht="15" customHeight="1" spans="1:3">
      <c r="A138" s="210" t="s">
        <v>224</v>
      </c>
      <c r="B138" s="208">
        <v>0</v>
      </c>
      <c r="C138" s="207">
        <v>2</v>
      </c>
    </row>
    <row r="139" ht="15" customHeight="1" spans="1:3">
      <c r="A139" s="210" t="s">
        <v>153</v>
      </c>
      <c r="B139" s="208">
        <v>0</v>
      </c>
      <c r="C139" s="207"/>
    </row>
    <row r="140" ht="15" customHeight="1" spans="1:3">
      <c r="A140" s="210" t="s">
        <v>225</v>
      </c>
      <c r="B140" s="208">
        <v>101</v>
      </c>
      <c r="C140" s="207"/>
    </row>
    <row r="141" ht="15" customHeight="1" spans="1:3">
      <c r="A141" s="205" t="s">
        <v>226</v>
      </c>
      <c r="B141" s="208">
        <v>109</v>
      </c>
      <c r="C141" s="207"/>
    </row>
    <row r="142" ht="15" customHeight="1" spans="1:3">
      <c r="A142" s="210" t="s">
        <v>144</v>
      </c>
      <c r="B142" s="208">
        <v>12</v>
      </c>
      <c r="C142" s="207"/>
    </row>
    <row r="143" ht="15" customHeight="1" spans="1:3">
      <c r="A143" s="210" t="s">
        <v>145</v>
      </c>
      <c r="B143" s="208">
        <v>0</v>
      </c>
      <c r="C143" s="207"/>
    </row>
    <row r="144" ht="15" customHeight="1" spans="1:3">
      <c r="A144" s="210" t="s">
        <v>146</v>
      </c>
      <c r="B144" s="208">
        <v>0</v>
      </c>
      <c r="C144" s="207"/>
    </row>
    <row r="145" ht="15" customHeight="1" spans="1:3">
      <c r="A145" s="210" t="s">
        <v>227</v>
      </c>
      <c r="B145" s="208">
        <v>0</v>
      </c>
      <c r="C145" s="207"/>
    </row>
    <row r="146" ht="15" customHeight="1" spans="1:3">
      <c r="A146" s="210" t="s">
        <v>228</v>
      </c>
      <c r="B146" s="208">
        <v>0</v>
      </c>
      <c r="C146" s="207"/>
    </row>
    <row r="147" ht="15" customHeight="1" spans="1:3">
      <c r="A147" s="210" t="s">
        <v>153</v>
      </c>
      <c r="B147" s="208">
        <v>37</v>
      </c>
      <c r="C147" s="207"/>
    </row>
    <row r="148" ht="15" customHeight="1" spans="1:3">
      <c r="A148" s="210" t="s">
        <v>229</v>
      </c>
      <c r="B148" s="208">
        <v>60</v>
      </c>
      <c r="C148" s="207"/>
    </row>
    <row r="149" ht="15" customHeight="1" spans="1:3">
      <c r="A149" s="205" t="s">
        <v>230</v>
      </c>
      <c r="B149" s="208">
        <v>537</v>
      </c>
      <c r="C149" s="207"/>
    </row>
    <row r="150" ht="15" customHeight="1" spans="1:3">
      <c r="A150" s="210" t="s">
        <v>144</v>
      </c>
      <c r="B150" s="208">
        <v>161</v>
      </c>
      <c r="C150" s="207"/>
    </row>
    <row r="151" ht="15" customHeight="1" spans="1:3">
      <c r="A151" s="210" t="s">
        <v>145</v>
      </c>
      <c r="B151" s="208">
        <v>0</v>
      </c>
      <c r="C151" s="207"/>
    </row>
    <row r="152" ht="15" customHeight="1" spans="1:3">
      <c r="A152" s="210" t="s">
        <v>146</v>
      </c>
      <c r="B152" s="208">
        <v>0</v>
      </c>
      <c r="C152" s="207"/>
    </row>
    <row r="153" ht="15" customHeight="1" spans="1:3">
      <c r="A153" s="210" t="s">
        <v>231</v>
      </c>
      <c r="B153" s="208">
        <v>179</v>
      </c>
      <c r="C153" s="207"/>
    </row>
    <row r="154" ht="15" customHeight="1" spans="1:3">
      <c r="A154" s="210" t="s">
        <v>232</v>
      </c>
      <c r="B154" s="208">
        <v>197</v>
      </c>
      <c r="C154" s="207"/>
    </row>
    <row r="155" ht="15" customHeight="1" spans="1:3">
      <c r="A155" s="205" t="s">
        <v>233</v>
      </c>
      <c r="B155" s="208">
        <v>497</v>
      </c>
      <c r="C155" s="207"/>
    </row>
    <row r="156" ht="15" customHeight="1" spans="1:3">
      <c r="A156" s="210" t="s">
        <v>144</v>
      </c>
      <c r="B156" s="208">
        <v>338</v>
      </c>
      <c r="C156" s="207"/>
    </row>
    <row r="157" ht="15" customHeight="1" spans="1:3">
      <c r="A157" s="210" t="s">
        <v>145</v>
      </c>
      <c r="B157" s="208">
        <v>0</v>
      </c>
      <c r="C157" s="207"/>
    </row>
    <row r="158" ht="15" customHeight="1" spans="1:3">
      <c r="A158" s="210" t="s">
        <v>146</v>
      </c>
      <c r="B158" s="208">
        <v>0</v>
      </c>
      <c r="C158" s="207"/>
    </row>
    <row r="159" ht="15" customHeight="1" spans="1:3">
      <c r="A159" s="210" t="s">
        <v>158</v>
      </c>
      <c r="B159" s="208">
        <v>0</v>
      </c>
      <c r="C159" s="207"/>
    </row>
    <row r="160" ht="15" customHeight="1" spans="1:3">
      <c r="A160" s="210" t="s">
        <v>153</v>
      </c>
      <c r="B160" s="208">
        <v>0</v>
      </c>
      <c r="C160" s="207"/>
    </row>
    <row r="161" ht="15" customHeight="1" spans="1:3">
      <c r="A161" s="210" t="s">
        <v>234</v>
      </c>
      <c r="B161" s="208">
        <v>159</v>
      </c>
      <c r="C161" s="207"/>
    </row>
    <row r="162" ht="15" customHeight="1" spans="1:3">
      <c r="A162" s="205" t="s">
        <v>235</v>
      </c>
      <c r="B162" s="208">
        <v>1776</v>
      </c>
      <c r="C162" s="207">
        <f>C166+C168</f>
        <v>55</v>
      </c>
    </row>
    <row r="163" ht="15" customHeight="1" spans="1:3">
      <c r="A163" s="210" t="s">
        <v>144</v>
      </c>
      <c r="B163" s="208">
        <v>292</v>
      </c>
      <c r="C163" s="207"/>
    </row>
    <row r="164" ht="15" customHeight="1" spans="1:3">
      <c r="A164" s="210" t="s">
        <v>145</v>
      </c>
      <c r="B164" s="208">
        <v>3</v>
      </c>
      <c r="C164" s="207"/>
    </row>
    <row r="165" ht="15" customHeight="1" spans="1:3">
      <c r="A165" s="210" t="s">
        <v>146</v>
      </c>
      <c r="B165" s="208">
        <v>50</v>
      </c>
      <c r="C165" s="207"/>
    </row>
    <row r="166" ht="15" customHeight="1" spans="1:3">
      <c r="A166" s="210" t="s">
        <v>236</v>
      </c>
      <c r="B166" s="208">
        <v>640</v>
      </c>
      <c r="C166" s="207">
        <v>50</v>
      </c>
    </row>
    <row r="167" ht="15" customHeight="1" spans="1:3">
      <c r="A167" s="210" t="s">
        <v>153</v>
      </c>
      <c r="B167" s="208">
        <v>54</v>
      </c>
      <c r="C167" s="207"/>
    </row>
    <row r="168" ht="15" customHeight="1" spans="1:3">
      <c r="A168" s="210" t="s">
        <v>237</v>
      </c>
      <c r="B168" s="208">
        <v>737</v>
      </c>
      <c r="C168" s="207">
        <v>5</v>
      </c>
    </row>
    <row r="169" ht="15" customHeight="1" spans="1:3">
      <c r="A169" s="205" t="s">
        <v>238</v>
      </c>
      <c r="B169" s="208">
        <v>7506</v>
      </c>
      <c r="C169" s="207"/>
    </row>
    <row r="170" ht="15" customHeight="1" spans="1:3">
      <c r="A170" s="210" t="s">
        <v>144</v>
      </c>
      <c r="B170" s="208">
        <v>6432</v>
      </c>
      <c r="C170" s="207"/>
    </row>
    <row r="171" ht="15" customHeight="1" spans="1:3">
      <c r="A171" s="210" t="s">
        <v>145</v>
      </c>
      <c r="B171" s="208">
        <v>31</v>
      </c>
      <c r="C171" s="207"/>
    </row>
    <row r="172" ht="15" customHeight="1" spans="1:3">
      <c r="A172" s="210" t="s">
        <v>146</v>
      </c>
      <c r="B172" s="208">
        <v>145</v>
      </c>
      <c r="C172" s="207"/>
    </row>
    <row r="173" ht="15" customHeight="1" spans="1:3">
      <c r="A173" s="210" t="s">
        <v>239</v>
      </c>
      <c r="B173" s="208">
        <v>0</v>
      </c>
      <c r="C173" s="207"/>
    </row>
    <row r="174" ht="15" customHeight="1" spans="1:3">
      <c r="A174" s="210" t="s">
        <v>153</v>
      </c>
      <c r="B174" s="208">
        <v>0</v>
      </c>
      <c r="C174" s="207"/>
    </row>
    <row r="175" ht="15" customHeight="1" spans="1:3">
      <c r="A175" s="210" t="s">
        <v>240</v>
      </c>
      <c r="B175" s="208">
        <v>898</v>
      </c>
      <c r="C175" s="207"/>
    </row>
    <row r="176" ht="15" customHeight="1" spans="1:3">
      <c r="A176" s="205" t="s">
        <v>241</v>
      </c>
      <c r="B176" s="208">
        <v>1014</v>
      </c>
      <c r="C176" s="207"/>
    </row>
    <row r="177" ht="15" customHeight="1" spans="1:3">
      <c r="A177" s="210" t="s">
        <v>144</v>
      </c>
      <c r="B177" s="208">
        <v>690</v>
      </c>
      <c r="C177" s="207"/>
    </row>
    <row r="178" ht="15" customHeight="1" spans="1:3">
      <c r="A178" s="210" t="s">
        <v>145</v>
      </c>
      <c r="B178" s="208">
        <v>0</v>
      </c>
      <c r="C178" s="207"/>
    </row>
    <row r="179" ht="15" customHeight="1" spans="1:3">
      <c r="A179" s="210" t="s">
        <v>146</v>
      </c>
      <c r="B179" s="208">
        <v>0</v>
      </c>
      <c r="C179" s="207"/>
    </row>
    <row r="180" ht="15" customHeight="1" spans="1:3">
      <c r="A180" s="210" t="s">
        <v>242</v>
      </c>
      <c r="B180" s="208">
        <v>22</v>
      </c>
      <c r="C180" s="207"/>
    </row>
    <row r="181" ht="15" customHeight="1" spans="1:3">
      <c r="A181" s="210" t="s">
        <v>153</v>
      </c>
      <c r="B181" s="208">
        <v>0</v>
      </c>
      <c r="C181" s="207"/>
    </row>
    <row r="182" ht="15" customHeight="1" spans="1:3">
      <c r="A182" s="210" t="s">
        <v>243</v>
      </c>
      <c r="B182" s="208">
        <v>302</v>
      </c>
      <c r="C182" s="207"/>
    </row>
    <row r="183" ht="15" customHeight="1" spans="1:3">
      <c r="A183" s="205" t="s">
        <v>244</v>
      </c>
      <c r="B183" s="208">
        <v>2573</v>
      </c>
      <c r="C183" s="207">
        <f>C187</f>
        <v>300</v>
      </c>
    </row>
    <row r="184" ht="15" customHeight="1" spans="1:3">
      <c r="A184" s="210" t="s">
        <v>144</v>
      </c>
      <c r="B184" s="208">
        <v>139</v>
      </c>
      <c r="C184" s="207"/>
    </row>
    <row r="185" ht="15" customHeight="1" spans="1:3">
      <c r="A185" s="210" t="s">
        <v>145</v>
      </c>
      <c r="B185" s="208">
        <v>0</v>
      </c>
      <c r="C185" s="207"/>
    </row>
    <row r="186" ht="15" customHeight="1" spans="1:3">
      <c r="A186" s="210" t="s">
        <v>146</v>
      </c>
      <c r="B186" s="208">
        <v>0</v>
      </c>
      <c r="C186" s="207"/>
    </row>
    <row r="187" ht="15" customHeight="1" spans="1:3">
      <c r="A187" s="210" t="s">
        <v>245</v>
      </c>
      <c r="B187" s="208">
        <v>30</v>
      </c>
      <c r="C187" s="207">
        <v>300</v>
      </c>
    </row>
    <row r="188" ht="15" customHeight="1" spans="1:3">
      <c r="A188" s="210" t="s">
        <v>153</v>
      </c>
      <c r="B188" s="208">
        <v>0</v>
      </c>
      <c r="C188" s="207"/>
    </row>
    <row r="189" ht="15" customHeight="1" spans="1:3">
      <c r="A189" s="210" t="s">
        <v>246</v>
      </c>
      <c r="B189" s="208">
        <v>2404</v>
      </c>
      <c r="C189" s="207"/>
    </row>
    <row r="190" ht="15" customHeight="1" spans="1:3">
      <c r="A190" s="205" t="s">
        <v>247</v>
      </c>
      <c r="B190" s="208">
        <v>360</v>
      </c>
      <c r="C190" s="207"/>
    </row>
    <row r="191" ht="15" customHeight="1" spans="1:3">
      <c r="A191" s="210" t="s">
        <v>144</v>
      </c>
      <c r="B191" s="208">
        <v>299</v>
      </c>
      <c r="C191" s="207"/>
    </row>
    <row r="192" ht="15" customHeight="1" spans="1:3">
      <c r="A192" s="210" t="s">
        <v>145</v>
      </c>
      <c r="B192" s="208">
        <v>0</v>
      </c>
      <c r="C192" s="207"/>
    </row>
    <row r="193" ht="15" customHeight="1" spans="1:3">
      <c r="A193" s="210" t="s">
        <v>146</v>
      </c>
      <c r="B193" s="208">
        <v>0</v>
      </c>
      <c r="C193" s="207"/>
    </row>
    <row r="194" ht="15" customHeight="1" spans="1:3">
      <c r="A194" s="210" t="s">
        <v>248</v>
      </c>
      <c r="B194" s="208">
        <v>0</v>
      </c>
      <c r="C194" s="207"/>
    </row>
    <row r="195" ht="15" customHeight="1" spans="1:3">
      <c r="A195" s="210" t="s">
        <v>249</v>
      </c>
      <c r="B195" s="208">
        <v>0</v>
      </c>
      <c r="C195" s="207"/>
    </row>
    <row r="196" ht="15" customHeight="1" spans="1:3">
      <c r="A196" s="210" t="s">
        <v>153</v>
      </c>
      <c r="B196" s="208">
        <v>0</v>
      </c>
      <c r="C196" s="207"/>
    </row>
    <row r="197" ht="15" customHeight="1" spans="1:3">
      <c r="A197" s="210" t="s">
        <v>250</v>
      </c>
      <c r="B197" s="208">
        <v>61</v>
      </c>
      <c r="C197" s="207"/>
    </row>
    <row r="198" ht="15" customHeight="1" spans="1:3">
      <c r="A198" s="205" t="s">
        <v>251</v>
      </c>
      <c r="B198" s="208">
        <v>0</v>
      </c>
      <c r="C198" s="207"/>
    </row>
    <row r="199" ht="15" customHeight="1" spans="1:3">
      <c r="A199" s="210" t="s">
        <v>144</v>
      </c>
      <c r="B199" s="208">
        <v>0</v>
      </c>
      <c r="C199" s="207"/>
    </row>
    <row r="200" ht="15" customHeight="1" spans="1:3">
      <c r="A200" s="210" t="s">
        <v>145</v>
      </c>
      <c r="B200" s="208">
        <v>0</v>
      </c>
      <c r="C200" s="207"/>
    </row>
    <row r="201" ht="15" customHeight="1" spans="1:3">
      <c r="A201" s="210" t="s">
        <v>146</v>
      </c>
      <c r="B201" s="208">
        <v>0</v>
      </c>
      <c r="C201" s="207"/>
    </row>
    <row r="202" ht="15" customHeight="1" spans="1:3">
      <c r="A202" s="210" t="s">
        <v>153</v>
      </c>
      <c r="B202" s="208">
        <v>0</v>
      </c>
      <c r="C202" s="207"/>
    </row>
    <row r="203" ht="15" customHeight="1" spans="1:3">
      <c r="A203" s="210" t="s">
        <v>252</v>
      </c>
      <c r="B203" s="208">
        <v>0</v>
      </c>
      <c r="C203" s="207"/>
    </row>
    <row r="204" ht="15" customHeight="1" spans="1:3">
      <c r="A204" s="205" t="s">
        <v>253</v>
      </c>
      <c r="B204" s="208">
        <v>253</v>
      </c>
      <c r="C204" s="207">
        <f>C209</f>
        <v>50</v>
      </c>
    </row>
    <row r="205" ht="15" customHeight="1" spans="1:3">
      <c r="A205" s="210" t="s">
        <v>144</v>
      </c>
      <c r="B205" s="208">
        <v>192</v>
      </c>
      <c r="C205" s="207"/>
    </row>
    <row r="206" ht="15" customHeight="1" spans="1:3">
      <c r="A206" s="210" t="s">
        <v>145</v>
      </c>
      <c r="B206" s="208">
        <v>0</v>
      </c>
      <c r="C206" s="207"/>
    </row>
    <row r="207" ht="15" customHeight="1" spans="1:3">
      <c r="A207" s="210" t="s">
        <v>146</v>
      </c>
      <c r="B207" s="208">
        <v>0</v>
      </c>
      <c r="C207" s="207"/>
    </row>
    <row r="208" ht="15" customHeight="1" spans="1:3">
      <c r="A208" s="210" t="s">
        <v>153</v>
      </c>
      <c r="B208" s="208">
        <v>0</v>
      </c>
      <c r="C208" s="207"/>
    </row>
    <row r="209" ht="15" customHeight="1" spans="1:3">
      <c r="A209" s="210" t="s">
        <v>254</v>
      </c>
      <c r="B209" s="208">
        <v>61</v>
      </c>
      <c r="C209" s="207">
        <v>50</v>
      </c>
    </row>
    <row r="210" ht="15" customHeight="1" spans="1:3">
      <c r="A210" s="205" t="s">
        <v>255</v>
      </c>
      <c r="B210" s="208">
        <v>467</v>
      </c>
      <c r="C210" s="207">
        <f>C214</f>
        <v>15</v>
      </c>
    </row>
    <row r="211" ht="15" customHeight="1" spans="1:3">
      <c r="A211" s="210" t="s">
        <v>144</v>
      </c>
      <c r="B211" s="208">
        <v>211</v>
      </c>
      <c r="C211" s="207"/>
    </row>
    <row r="212" ht="15" customHeight="1" spans="1:3">
      <c r="A212" s="210" t="s">
        <v>145</v>
      </c>
      <c r="B212" s="208">
        <v>0</v>
      </c>
      <c r="C212" s="207"/>
    </row>
    <row r="213" ht="15" customHeight="1" spans="1:3">
      <c r="A213" s="210" t="s">
        <v>146</v>
      </c>
      <c r="B213" s="208">
        <v>0</v>
      </c>
      <c r="C213" s="207"/>
    </row>
    <row r="214" ht="15" customHeight="1" spans="1:3">
      <c r="A214" s="210" t="s">
        <v>256</v>
      </c>
      <c r="B214" s="208">
        <v>0</v>
      </c>
      <c r="C214" s="207">
        <v>15</v>
      </c>
    </row>
    <row r="215" ht="15" customHeight="1" spans="1:3">
      <c r="A215" s="210" t="s">
        <v>153</v>
      </c>
      <c r="B215" s="208">
        <v>0</v>
      </c>
      <c r="C215" s="207"/>
    </row>
    <row r="216" ht="15" customHeight="1" spans="1:3">
      <c r="A216" s="210" t="s">
        <v>257</v>
      </c>
      <c r="B216" s="208">
        <v>256</v>
      </c>
      <c r="C216" s="207"/>
    </row>
    <row r="217" ht="15" customHeight="1" spans="1:3">
      <c r="A217" s="205" t="s">
        <v>258</v>
      </c>
      <c r="B217" s="208">
        <v>5306</v>
      </c>
      <c r="C217" s="207">
        <f>C224+C225+C229+C231</f>
        <v>100</v>
      </c>
    </row>
    <row r="218" ht="15" customHeight="1" spans="1:3">
      <c r="A218" s="210" t="s">
        <v>144</v>
      </c>
      <c r="B218" s="208">
        <v>3854</v>
      </c>
      <c r="C218" s="207"/>
    </row>
    <row r="219" ht="15" customHeight="1" spans="1:3">
      <c r="A219" s="210" t="s">
        <v>145</v>
      </c>
      <c r="B219" s="208">
        <v>0</v>
      </c>
      <c r="C219" s="207"/>
    </row>
    <row r="220" ht="15" customHeight="1" spans="1:3">
      <c r="A220" s="210" t="s">
        <v>146</v>
      </c>
      <c r="B220" s="208">
        <v>0</v>
      </c>
      <c r="C220" s="207"/>
    </row>
    <row r="221" ht="15" customHeight="1" spans="1:3">
      <c r="A221" s="210" t="s">
        <v>259</v>
      </c>
      <c r="B221" s="208">
        <v>0</v>
      </c>
      <c r="C221" s="207"/>
    </row>
    <row r="222" ht="15" customHeight="1" spans="1:3">
      <c r="A222" s="210" t="s">
        <v>260</v>
      </c>
      <c r="B222" s="208">
        <v>378</v>
      </c>
      <c r="C222" s="207"/>
    </row>
    <row r="223" ht="15" customHeight="1" spans="1:3">
      <c r="A223" s="210" t="s">
        <v>185</v>
      </c>
      <c r="B223" s="208">
        <v>0</v>
      </c>
      <c r="C223" s="207"/>
    </row>
    <row r="224" ht="15" customHeight="1" spans="1:3">
      <c r="A224" s="210" t="s">
        <v>261</v>
      </c>
      <c r="B224" s="208">
        <v>10</v>
      </c>
      <c r="C224" s="207">
        <v>20</v>
      </c>
    </row>
    <row r="225" ht="15" customHeight="1" spans="1:3">
      <c r="A225" s="210" t="s">
        <v>262</v>
      </c>
      <c r="B225" s="208">
        <v>15</v>
      </c>
      <c r="C225" s="207">
        <v>20</v>
      </c>
    </row>
    <row r="226" ht="15" customHeight="1" spans="1:3">
      <c r="A226" s="210" t="s">
        <v>263</v>
      </c>
      <c r="B226" s="208">
        <v>0</v>
      </c>
      <c r="C226" s="207"/>
    </row>
    <row r="227" ht="15" customHeight="1" spans="1:3">
      <c r="A227" s="210" t="s">
        <v>264</v>
      </c>
      <c r="B227" s="208">
        <v>0</v>
      </c>
      <c r="C227" s="207"/>
    </row>
    <row r="228" ht="15" customHeight="1" spans="1:3">
      <c r="A228" s="210" t="s">
        <v>265</v>
      </c>
      <c r="B228" s="208">
        <v>46</v>
      </c>
      <c r="C228" s="207"/>
    </row>
    <row r="229" ht="15" customHeight="1" spans="1:3">
      <c r="A229" s="210" t="s">
        <v>266</v>
      </c>
      <c r="B229" s="208">
        <v>30</v>
      </c>
      <c r="C229" s="207">
        <v>30</v>
      </c>
    </row>
    <row r="230" ht="15" customHeight="1" spans="1:3">
      <c r="A230" s="210" t="s">
        <v>153</v>
      </c>
      <c r="B230" s="208">
        <v>695</v>
      </c>
      <c r="C230" s="207"/>
    </row>
    <row r="231" ht="15" customHeight="1" spans="1:3">
      <c r="A231" s="210" t="s">
        <v>267</v>
      </c>
      <c r="B231" s="208">
        <v>278</v>
      </c>
      <c r="C231" s="207">
        <v>30</v>
      </c>
    </row>
    <row r="232" ht="15" customHeight="1" spans="1:3">
      <c r="A232" s="205" t="s">
        <v>268</v>
      </c>
      <c r="B232" s="208">
        <v>1532</v>
      </c>
      <c r="C232" s="207"/>
    </row>
    <row r="233" ht="15" customHeight="1" spans="1:3">
      <c r="A233" s="210" t="s">
        <v>269</v>
      </c>
      <c r="B233" s="208">
        <v>0</v>
      </c>
      <c r="C233" s="207"/>
    </row>
    <row r="234" ht="15" customHeight="1" spans="1:3">
      <c r="A234" s="210" t="s">
        <v>270</v>
      </c>
      <c r="B234" s="208">
        <v>1532</v>
      </c>
      <c r="C234" s="207"/>
    </row>
    <row r="235" ht="15" customHeight="1" spans="1:3">
      <c r="A235" s="205" t="s">
        <v>271</v>
      </c>
      <c r="B235" s="208">
        <v>0</v>
      </c>
      <c r="C235" s="207"/>
    </row>
    <row r="236" ht="15" customHeight="1" spans="1:3">
      <c r="A236" s="205" t="s">
        <v>272</v>
      </c>
      <c r="B236" s="208">
        <v>0</v>
      </c>
      <c r="C236" s="207"/>
    </row>
    <row r="237" ht="15" customHeight="1" spans="1:3">
      <c r="A237" s="210" t="s">
        <v>144</v>
      </c>
      <c r="B237" s="208">
        <v>0</v>
      </c>
      <c r="C237" s="207"/>
    </row>
    <row r="238" ht="15" customHeight="1" spans="1:3">
      <c r="A238" s="210" t="s">
        <v>145</v>
      </c>
      <c r="B238" s="208">
        <v>0</v>
      </c>
      <c r="C238" s="207"/>
    </row>
    <row r="239" ht="15" customHeight="1" spans="1:3">
      <c r="A239" s="210" t="s">
        <v>146</v>
      </c>
      <c r="B239" s="208">
        <v>0</v>
      </c>
      <c r="C239" s="207"/>
    </row>
    <row r="240" ht="15" customHeight="1" spans="1:3">
      <c r="A240" s="210" t="s">
        <v>239</v>
      </c>
      <c r="B240" s="208">
        <v>0</v>
      </c>
      <c r="C240" s="207"/>
    </row>
    <row r="241" ht="15" customHeight="1" spans="1:3">
      <c r="A241" s="210" t="s">
        <v>153</v>
      </c>
      <c r="B241" s="208">
        <v>0</v>
      </c>
      <c r="C241" s="207"/>
    </row>
    <row r="242" ht="15" customHeight="1" spans="1:3">
      <c r="A242" s="210" t="s">
        <v>273</v>
      </c>
      <c r="B242" s="208">
        <v>0</v>
      </c>
      <c r="C242" s="207"/>
    </row>
    <row r="243" ht="15" customHeight="1" spans="1:3">
      <c r="A243" s="205" t="s">
        <v>274</v>
      </c>
      <c r="B243" s="208">
        <v>0</v>
      </c>
      <c r="C243" s="207"/>
    </row>
    <row r="244" ht="15" customHeight="1" spans="1:3">
      <c r="A244" s="210" t="s">
        <v>275</v>
      </c>
      <c r="B244" s="208">
        <v>0</v>
      </c>
      <c r="C244" s="207"/>
    </row>
    <row r="245" ht="15" customHeight="1" spans="1:3">
      <c r="A245" s="210" t="s">
        <v>276</v>
      </c>
      <c r="B245" s="208">
        <v>0</v>
      </c>
      <c r="C245" s="207"/>
    </row>
    <row r="246" ht="15" customHeight="1" spans="1:3">
      <c r="A246" s="205" t="s">
        <v>277</v>
      </c>
      <c r="B246" s="208">
        <v>0</v>
      </c>
      <c r="C246" s="207"/>
    </row>
    <row r="247" ht="15" customHeight="1" spans="1:3">
      <c r="A247" s="210" t="s">
        <v>278</v>
      </c>
      <c r="B247" s="208">
        <v>0</v>
      </c>
      <c r="C247" s="207"/>
    </row>
    <row r="248" ht="15" customHeight="1" spans="1:3">
      <c r="A248" s="210" t="s">
        <v>279</v>
      </c>
      <c r="B248" s="208">
        <v>0</v>
      </c>
      <c r="C248" s="207"/>
    </row>
    <row r="249" ht="15" customHeight="1" spans="1:3">
      <c r="A249" s="205" t="s">
        <v>280</v>
      </c>
      <c r="B249" s="208">
        <v>0</v>
      </c>
      <c r="C249" s="207"/>
    </row>
    <row r="250" ht="15" customHeight="1" spans="1:3">
      <c r="A250" s="210" t="s">
        <v>281</v>
      </c>
      <c r="B250" s="208">
        <v>0</v>
      </c>
      <c r="C250" s="207"/>
    </row>
    <row r="251" ht="15" customHeight="1" spans="1:3">
      <c r="A251" s="210" t="s">
        <v>282</v>
      </c>
      <c r="B251" s="208">
        <v>0</v>
      </c>
      <c r="C251" s="207"/>
    </row>
    <row r="252" ht="15" customHeight="1" spans="1:3">
      <c r="A252" s="210" t="s">
        <v>283</v>
      </c>
      <c r="B252" s="208">
        <v>0</v>
      </c>
      <c r="C252" s="207"/>
    </row>
    <row r="253" ht="15" customHeight="1" spans="1:3">
      <c r="A253" s="210" t="s">
        <v>284</v>
      </c>
      <c r="B253" s="208">
        <v>0</v>
      </c>
      <c r="C253" s="207"/>
    </row>
    <row r="254" ht="15" customHeight="1" spans="1:3">
      <c r="A254" s="210" t="s">
        <v>285</v>
      </c>
      <c r="B254" s="208">
        <v>0</v>
      </c>
      <c r="C254" s="207"/>
    </row>
    <row r="255" ht="15" customHeight="1" spans="1:3">
      <c r="A255" s="205" t="s">
        <v>286</v>
      </c>
      <c r="B255" s="208">
        <v>0</v>
      </c>
      <c r="C255" s="207"/>
    </row>
    <row r="256" ht="15" customHeight="1" spans="1:3">
      <c r="A256" s="210" t="s">
        <v>287</v>
      </c>
      <c r="B256" s="208">
        <v>0</v>
      </c>
      <c r="C256" s="207"/>
    </row>
    <row r="257" ht="15" customHeight="1" spans="1:3">
      <c r="A257" s="210" t="s">
        <v>288</v>
      </c>
      <c r="B257" s="208">
        <v>0</v>
      </c>
      <c r="C257" s="207"/>
    </row>
    <row r="258" ht="15" customHeight="1" spans="1:3">
      <c r="A258" s="210" t="s">
        <v>289</v>
      </c>
      <c r="B258" s="208">
        <v>0</v>
      </c>
      <c r="C258" s="207"/>
    </row>
    <row r="259" ht="15" customHeight="1" spans="1:3">
      <c r="A259" s="210" t="s">
        <v>290</v>
      </c>
      <c r="B259" s="208">
        <v>0</v>
      </c>
      <c r="C259" s="207"/>
    </row>
    <row r="260" ht="15" customHeight="1" spans="1:3">
      <c r="A260" s="205" t="s">
        <v>291</v>
      </c>
      <c r="B260" s="208">
        <v>0</v>
      </c>
      <c r="C260" s="207"/>
    </row>
    <row r="261" ht="15" customHeight="1" spans="1:3">
      <c r="A261" s="210" t="s">
        <v>292</v>
      </c>
      <c r="B261" s="208">
        <v>0</v>
      </c>
      <c r="C261" s="207"/>
    </row>
    <row r="262" ht="15" customHeight="1" spans="1:3">
      <c r="A262" s="205" t="s">
        <v>293</v>
      </c>
      <c r="B262" s="208">
        <v>0</v>
      </c>
      <c r="C262" s="207"/>
    </row>
    <row r="263" ht="15" customHeight="1" spans="1:3">
      <c r="A263" s="210" t="s">
        <v>294</v>
      </c>
      <c r="B263" s="208">
        <v>0</v>
      </c>
      <c r="C263" s="207"/>
    </row>
    <row r="264" ht="15" customHeight="1" spans="1:3">
      <c r="A264" s="210" t="s">
        <v>295</v>
      </c>
      <c r="B264" s="208">
        <v>0</v>
      </c>
      <c r="C264" s="207"/>
    </row>
    <row r="265" ht="15" customHeight="1" spans="1:3">
      <c r="A265" s="210" t="s">
        <v>296</v>
      </c>
      <c r="B265" s="208">
        <v>0</v>
      </c>
      <c r="C265" s="207"/>
    </row>
    <row r="266" ht="15" customHeight="1" spans="1:3">
      <c r="A266" s="210" t="s">
        <v>297</v>
      </c>
      <c r="B266" s="208">
        <v>0</v>
      </c>
      <c r="C266" s="207"/>
    </row>
    <row r="267" ht="15" customHeight="1" spans="1:3">
      <c r="A267" s="205" t="s">
        <v>298</v>
      </c>
      <c r="B267" s="208">
        <v>0</v>
      </c>
      <c r="C267" s="207"/>
    </row>
    <row r="268" ht="15" customHeight="1" spans="1:3">
      <c r="A268" s="210" t="s">
        <v>144</v>
      </c>
      <c r="B268" s="208">
        <v>0</v>
      </c>
      <c r="C268" s="207"/>
    </row>
    <row r="269" ht="15" customHeight="1" spans="1:3">
      <c r="A269" s="210" t="s">
        <v>145</v>
      </c>
      <c r="B269" s="208">
        <v>0</v>
      </c>
      <c r="C269" s="207"/>
    </row>
    <row r="270" ht="15" customHeight="1" spans="1:3">
      <c r="A270" s="210" t="s">
        <v>146</v>
      </c>
      <c r="B270" s="208">
        <v>0</v>
      </c>
      <c r="C270" s="207"/>
    </row>
    <row r="271" ht="15" customHeight="1" spans="1:3">
      <c r="A271" s="210" t="s">
        <v>153</v>
      </c>
      <c r="B271" s="208">
        <v>0</v>
      </c>
      <c r="C271" s="207"/>
    </row>
    <row r="272" ht="15" customHeight="1" spans="1:3">
      <c r="A272" s="210" t="s">
        <v>299</v>
      </c>
      <c r="B272" s="208">
        <v>0</v>
      </c>
      <c r="C272" s="207"/>
    </row>
    <row r="273" ht="15" customHeight="1" spans="1:3">
      <c r="A273" s="205" t="s">
        <v>300</v>
      </c>
      <c r="B273" s="206">
        <v>0</v>
      </c>
      <c r="C273" s="207"/>
    </row>
    <row r="274" ht="15" customHeight="1" spans="1:3">
      <c r="A274" s="205" t="s">
        <v>301</v>
      </c>
      <c r="B274" s="208">
        <v>0</v>
      </c>
      <c r="C274" s="207"/>
    </row>
    <row r="275" ht="15" customHeight="1" spans="1:4">
      <c r="A275" s="205" t="s">
        <v>302</v>
      </c>
      <c r="B275" s="209">
        <v>971</v>
      </c>
      <c r="C275" s="207"/>
      <c r="D275" s="65">
        <f>C275</f>
        <v>0</v>
      </c>
    </row>
    <row r="276" ht="15" customHeight="1" spans="1:3">
      <c r="A276" s="205" t="s">
        <v>303</v>
      </c>
      <c r="B276" s="208">
        <v>358</v>
      </c>
      <c r="C276" s="207"/>
    </row>
    <row r="277" ht="15" customHeight="1" spans="1:3">
      <c r="A277" s="210" t="s">
        <v>304</v>
      </c>
      <c r="B277" s="208">
        <v>358</v>
      </c>
      <c r="C277" s="207"/>
    </row>
    <row r="278" ht="15" customHeight="1" spans="1:3">
      <c r="A278" s="205" t="s">
        <v>305</v>
      </c>
      <c r="B278" s="208">
        <v>0</v>
      </c>
      <c r="C278" s="207"/>
    </row>
    <row r="279" ht="15" customHeight="1" spans="1:3">
      <c r="A279" s="210" t="s">
        <v>306</v>
      </c>
      <c r="B279" s="208">
        <v>0</v>
      </c>
      <c r="C279" s="207"/>
    </row>
    <row r="280" ht="15" customHeight="1" spans="1:3">
      <c r="A280" s="205" t="s">
        <v>307</v>
      </c>
      <c r="B280" s="208">
        <v>0</v>
      </c>
      <c r="C280" s="207"/>
    </row>
    <row r="281" ht="15" customHeight="1" spans="1:3">
      <c r="A281" s="210" t="s">
        <v>308</v>
      </c>
      <c r="B281" s="208">
        <v>0</v>
      </c>
      <c r="C281" s="207"/>
    </row>
    <row r="282" ht="15" customHeight="1" spans="1:3">
      <c r="A282" s="205" t="s">
        <v>309</v>
      </c>
      <c r="B282" s="208">
        <v>413</v>
      </c>
      <c r="C282" s="207"/>
    </row>
    <row r="283" ht="15" customHeight="1" spans="1:3">
      <c r="A283" s="210" t="s">
        <v>310</v>
      </c>
      <c r="B283" s="208">
        <v>64</v>
      </c>
      <c r="C283" s="207"/>
    </row>
    <row r="284" ht="15" customHeight="1" spans="1:3">
      <c r="A284" s="210" t="s">
        <v>311</v>
      </c>
      <c r="B284" s="208">
        <v>20</v>
      </c>
      <c r="C284" s="207"/>
    </row>
    <row r="285" ht="15" customHeight="1" spans="1:3">
      <c r="A285" s="210" t="s">
        <v>312</v>
      </c>
      <c r="B285" s="208">
        <v>324</v>
      </c>
      <c r="C285" s="207"/>
    </row>
    <row r="286" ht="15" customHeight="1" spans="1:3">
      <c r="A286" s="210" t="s">
        <v>313</v>
      </c>
      <c r="B286" s="208">
        <v>5</v>
      </c>
      <c r="C286" s="207"/>
    </row>
    <row r="287" ht="15" customHeight="1" spans="1:3">
      <c r="A287" s="210" t="s">
        <v>314</v>
      </c>
      <c r="B287" s="208">
        <v>0</v>
      </c>
      <c r="C287" s="207"/>
    </row>
    <row r="288" ht="15" customHeight="1" spans="1:3">
      <c r="A288" s="210" t="s">
        <v>315</v>
      </c>
      <c r="B288" s="208">
        <v>0</v>
      </c>
      <c r="C288" s="207"/>
    </row>
    <row r="289" ht="15" customHeight="1" spans="1:3">
      <c r="A289" s="210" t="s">
        <v>316</v>
      </c>
      <c r="B289" s="208">
        <v>0</v>
      </c>
      <c r="C289" s="207"/>
    </row>
    <row r="290" s="65" customFormat="1" ht="15" customHeight="1" spans="1:3">
      <c r="A290" s="210" t="s">
        <v>317</v>
      </c>
      <c r="B290" s="208">
        <v>0</v>
      </c>
      <c r="C290" s="207"/>
    </row>
    <row r="291" ht="15" customHeight="1" spans="1:3">
      <c r="A291" s="210" t="s">
        <v>318</v>
      </c>
      <c r="B291" s="208">
        <v>0</v>
      </c>
      <c r="C291" s="207"/>
    </row>
    <row r="292" ht="15" customHeight="1" spans="1:3">
      <c r="A292" s="205" t="s">
        <v>319</v>
      </c>
      <c r="B292" s="208">
        <v>200</v>
      </c>
      <c r="C292" s="207"/>
    </row>
    <row r="293" ht="15" customHeight="1" spans="1:3">
      <c r="A293" s="210" t="s">
        <v>320</v>
      </c>
      <c r="B293" s="208">
        <v>200</v>
      </c>
      <c r="C293" s="207"/>
    </row>
    <row r="294" ht="15" customHeight="1" spans="1:4">
      <c r="A294" s="205" t="s">
        <v>321</v>
      </c>
      <c r="B294" s="208">
        <v>40821</v>
      </c>
      <c r="C294" s="207">
        <v>180</v>
      </c>
      <c r="D294" s="65">
        <f>C294</f>
        <v>180</v>
      </c>
    </row>
    <row r="295" ht="15" customHeight="1" spans="1:3">
      <c r="A295" s="205" t="s">
        <v>322</v>
      </c>
      <c r="B295" s="208">
        <v>0</v>
      </c>
      <c r="C295" s="207"/>
    </row>
    <row r="296" ht="15" customHeight="1" spans="1:3">
      <c r="A296" s="210" t="s">
        <v>323</v>
      </c>
      <c r="B296" s="208">
        <v>0</v>
      </c>
      <c r="C296" s="207"/>
    </row>
    <row r="297" ht="15" customHeight="1" spans="1:3">
      <c r="A297" s="210" t="s">
        <v>324</v>
      </c>
      <c r="B297" s="208">
        <v>0</v>
      </c>
      <c r="C297" s="207"/>
    </row>
    <row r="298" ht="15" customHeight="1" spans="1:3">
      <c r="A298" s="205" t="s">
        <v>325</v>
      </c>
      <c r="B298" s="208">
        <v>36673</v>
      </c>
      <c r="C298" s="207"/>
    </row>
    <row r="299" ht="15" customHeight="1" spans="1:3">
      <c r="A299" s="210" t="s">
        <v>144</v>
      </c>
      <c r="B299" s="208">
        <v>16888</v>
      </c>
      <c r="C299" s="207"/>
    </row>
    <row r="300" ht="15" customHeight="1" spans="1:3">
      <c r="A300" s="210" t="s">
        <v>145</v>
      </c>
      <c r="B300" s="208">
        <v>1232</v>
      </c>
      <c r="C300" s="207"/>
    </row>
    <row r="301" ht="15" customHeight="1" spans="1:3">
      <c r="A301" s="210" t="s">
        <v>146</v>
      </c>
      <c r="B301" s="208">
        <v>0</v>
      </c>
      <c r="C301" s="207"/>
    </row>
    <row r="302" ht="15" customHeight="1" spans="1:3">
      <c r="A302" s="211" t="s">
        <v>185</v>
      </c>
      <c r="B302" s="209">
        <v>1546</v>
      </c>
      <c r="C302" s="207"/>
    </row>
    <row r="303" ht="15" customHeight="1" spans="1:3">
      <c r="A303" s="210" t="s">
        <v>326</v>
      </c>
      <c r="B303" s="208">
        <v>2967</v>
      </c>
      <c r="C303" s="207"/>
    </row>
    <row r="304" ht="15" customHeight="1" spans="1:3">
      <c r="A304" s="210" t="s">
        <v>327</v>
      </c>
      <c r="B304" s="208">
        <v>9282</v>
      </c>
      <c r="C304" s="207"/>
    </row>
    <row r="305" ht="15" customHeight="1" spans="1:3">
      <c r="A305" s="210" t="s">
        <v>328</v>
      </c>
      <c r="B305" s="208">
        <v>0</v>
      </c>
      <c r="C305" s="207"/>
    </row>
    <row r="306" ht="15" customHeight="1" spans="1:3">
      <c r="A306" s="210" t="s">
        <v>329</v>
      </c>
      <c r="B306" s="208">
        <v>0</v>
      </c>
      <c r="C306" s="207"/>
    </row>
    <row r="307" ht="15" customHeight="1" spans="1:3">
      <c r="A307" s="210" t="s">
        <v>153</v>
      </c>
      <c r="B307" s="208">
        <v>0</v>
      </c>
      <c r="C307" s="207"/>
    </row>
    <row r="308" ht="15" customHeight="1" spans="1:3">
      <c r="A308" s="210" t="s">
        <v>330</v>
      </c>
      <c r="B308" s="208">
        <v>4758</v>
      </c>
      <c r="C308" s="207"/>
    </row>
    <row r="309" s="65" customFormat="1" ht="15" customHeight="1" spans="1:3">
      <c r="A309" s="205" t="s">
        <v>331</v>
      </c>
      <c r="B309" s="208">
        <v>598</v>
      </c>
      <c r="C309" s="207"/>
    </row>
    <row r="310" ht="15" customHeight="1" spans="1:3">
      <c r="A310" s="210" t="s">
        <v>144</v>
      </c>
      <c r="B310" s="208">
        <v>0</v>
      </c>
      <c r="C310" s="207"/>
    </row>
    <row r="311" ht="15" customHeight="1" spans="1:3">
      <c r="A311" s="210" t="s">
        <v>145</v>
      </c>
      <c r="B311" s="208">
        <v>0</v>
      </c>
      <c r="C311" s="207"/>
    </row>
    <row r="312" ht="15" customHeight="1" spans="1:3">
      <c r="A312" s="210" t="s">
        <v>146</v>
      </c>
      <c r="B312" s="208">
        <v>0</v>
      </c>
      <c r="C312" s="207"/>
    </row>
    <row r="313" ht="15" customHeight="1" spans="1:3">
      <c r="A313" s="210" t="s">
        <v>332</v>
      </c>
      <c r="B313" s="208">
        <v>540</v>
      </c>
      <c r="C313" s="207"/>
    </row>
    <row r="314" ht="15" customHeight="1" spans="1:3">
      <c r="A314" s="210" t="s">
        <v>153</v>
      </c>
      <c r="B314" s="208">
        <v>0</v>
      </c>
      <c r="C314" s="207"/>
    </row>
    <row r="315" ht="15" customHeight="1" spans="1:3">
      <c r="A315" s="210" t="s">
        <v>333</v>
      </c>
      <c r="B315" s="208">
        <v>58</v>
      </c>
      <c r="C315" s="207"/>
    </row>
    <row r="316" ht="15" customHeight="1" spans="1:3">
      <c r="A316" s="205" t="s">
        <v>334</v>
      </c>
      <c r="B316" s="208">
        <v>134</v>
      </c>
      <c r="C316" s="207"/>
    </row>
    <row r="317" ht="15" customHeight="1" spans="1:3">
      <c r="A317" s="210" t="s">
        <v>144</v>
      </c>
      <c r="B317" s="208">
        <v>5</v>
      </c>
      <c r="C317" s="207"/>
    </row>
    <row r="318" ht="15" customHeight="1" spans="1:3">
      <c r="A318" s="210" t="s">
        <v>145</v>
      </c>
      <c r="B318" s="208">
        <v>0</v>
      </c>
      <c r="C318" s="207"/>
    </row>
    <row r="319" ht="15" customHeight="1" spans="1:3">
      <c r="A319" s="210" t="s">
        <v>146</v>
      </c>
      <c r="B319" s="208">
        <v>0</v>
      </c>
      <c r="C319" s="207"/>
    </row>
    <row r="320" ht="15" customHeight="1" spans="1:3">
      <c r="A320" s="210" t="s">
        <v>335</v>
      </c>
      <c r="B320" s="208">
        <v>0</v>
      </c>
      <c r="C320" s="207"/>
    </row>
    <row r="321" ht="15" customHeight="1" spans="1:3">
      <c r="A321" s="210" t="s">
        <v>336</v>
      </c>
      <c r="B321" s="208">
        <v>0</v>
      </c>
      <c r="C321" s="207"/>
    </row>
    <row r="322" ht="15" customHeight="1" spans="1:3">
      <c r="A322" s="210" t="s">
        <v>153</v>
      </c>
      <c r="B322" s="208">
        <v>0</v>
      </c>
      <c r="C322" s="207"/>
    </row>
    <row r="323" ht="15" customHeight="1" spans="1:3">
      <c r="A323" s="210" t="s">
        <v>337</v>
      </c>
      <c r="B323" s="208">
        <v>129</v>
      </c>
      <c r="C323" s="207"/>
    </row>
    <row r="324" ht="15" customHeight="1" spans="1:3">
      <c r="A324" s="205" t="s">
        <v>338</v>
      </c>
      <c r="B324" s="208">
        <v>68</v>
      </c>
      <c r="C324" s="207"/>
    </row>
    <row r="325" ht="15" customHeight="1" spans="1:3">
      <c r="A325" s="210" t="s">
        <v>144</v>
      </c>
      <c r="B325" s="208">
        <v>7</v>
      </c>
      <c r="C325" s="207"/>
    </row>
    <row r="326" ht="15" customHeight="1" spans="1:3">
      <c r="A326" s="210" t="s">
        <v>145</v>
      </c>
      <c r="B326" s="208">
        <v>0</v>
      </c>
      <c r="C326" s="207"/>
    </row>
    <row r="327" ht="15" customHeight="1" spans="1:3">
      <c r="A327" s="210" t="s">
        <v>146</v>
      </c>
      <c r="B327" s="208">
        <v>0</v>
      </c>
      <c r="C327" s="207"/>
    </row>
    <row r="328" ht="15" customHeight="1" spans="1:3">
      <c r="A328" s="210" t="s">
        <v>339</v>
      </c>
      <c r="B328" s="208">
        <v>0</v>
      </c>
      <c r="C328" s="207"/>
    </row>
    <row r="329" ht="15" customHeight="1" spans="1:3">
      <c r="A329" s="210" t="s">
        <v>340</v>
      </c>
      <c r="B329" s="208">
        <v>0</v>
      </c>
      <c r="C329" s="207"/>
    </row>
    <row r="330" ht="15" customHeight="1" spans="1:3">
      <c r="A330" s="210" t="s">
        <v>341</v>
      </c>
      <c r="B330" s="208">
        <v>0</v>
      </c>
      <c r="C330" s="207"/>
    </row>
    <row r="331" ht="15" customHeight="1" spans="1:3">
      <c r="A331" s="210" t="s">
        <v>153</v>
      </c>
      <c r="B331" s="208">
        <v>0</v>
      </c>
      <c r="C331" s="207"/>
    </row>
    <row r="332" ht="15" customHeight="1" spans="1:3">
      <c r="A332" s="210" t="s">
        <v>342</v>
      </c>
      <c r="B332" s="208">
        <v>61</v>
      </c>
      <c r="C332" s="207"/>
    </row>
    <row r="333" ht="15" customHeight="1" spans="1:3">
      <c r="A333" s="205" t="s">
        <v>343</v>
      </c>
      <c r="B333" s="208">
        <v>1353</v>
      </c>
      <c r="C333" s="207">
        <f>C338</f>
        <v>10</v>
      </c>
    </row>
    <row r="334" ht="15" customHeight="1" spans="1:3">
      <c r="A334" s="210" t="s">
        <v>144</v>
      </c>
      <c r="B334" s="208">
        <v>992</v>
      </c>
      <c r="C334" s="207"/>
    </row>
    <row r="335" ht="15" customHeight="1" spans="1:3">
      <c r="A335" s="210" t="s">
        <v>145</v>
      </c>
      <c r="B335" s="208">
        <v>15</v>
      </c>
      <c r="C335" s="207"/>
    </row>
    <row r="336" ht="15" customHeight="1" spans="1:3">
      <c r="A336" s="210" t="s">
        <v>146</v>
      </c>
      <c r="B336" s="208">
        <v>0</v>
      </c>
      <c r="C336" s="207"/>
    </row>
    <row r="337" ht="15" customHeight="1" spans="1:3">
      <c r="A337" s="210" t="s">
        <v>344</v>
      </c>
      <c r="B337" s="208">
        <v>0</v>
      </c>
      <c r="C337" s="207"/>
    </row>
    <row r="338" ht="15" customHeight="1" spans="1:3">
      <c r="A338" s="210" t="s">
        <v>345</v>
      </c>
      <c r="B338" s="208">
        <v>45</v>
      </c>
      <c r="C338" s="207">
        <v>10</v>
      </c>
    </row>
    <row r="339" ht="15" customHeight="1" spans="1:3">
      <c r="A339" s="210" t="s">
        <v>346</v>
      </c>
      <c r="B339" s="208">
        <v>0</v>
      </c>
      <c r="C339" s="207"/>
    </row>
    <row r="340" ht="15" customHeight="1" spans="1:3">
      <c r="A340" s="210" t="s">
        <v>347</v>
      </c>
      <c r="B340" s="208">
        <v>167</v>
      </c>
      <c r="C340" s="207"/>
    </row>
    <row r="341" ht="15" customHeight="1" spans="1:3">
      <c r="A341" s="210" t="s">
        <v>348</v>
      </c>
      <c r="B341" s="208">
        <v>0</v>
      </c>
      <c r="C341" s="207"/>
    </row>
    <row r="342" ht="15" customHeight="1" spans="1:3">
      <c r="A342" s="210" t="s">
        <v>349</v>
      </c>
      <c r="B342" s="208">
        <v>0</v>
      </c>
      <c r="C342" s="207"/>
    </row>
    <row r="343" ht="15" customHeight="1" spans="1:3">
      <c r="A343" s="210" t="s">
        <v>350</v>
      </c>
      <c r="B343" s="208">
        <v>0</v>
      </c>
      <c r="C343" s="207"/>
    </row>
    <row r="344" ht="15" customHeight="1" spans="1:3">
      <c r="A344" s="210" t="s">
        <v>185</v>
      </c>
      <c r="B344" s="208">
        <v>0</v>
      </c>
      <c r="C344" s="207"/>
    </row>
    <row r="345" ht="15" customHeight="1" spans="1:3">
      <c r="A345" s="210" t="s">
        <v>153</v>
      </c>
      <c r="B345" s="208">
        <v>4</v>
      </c>
      <c r="C345" s="207"/>
    </row>
    <row r="346" ht="15" customHeight="1" spans="1:3">
      <c r="A346" s="210" t="s">
        <v>351</v>
      </c>
      <c r="B346" s="208">
        <v>130</v>
      </c>
      <c r="C346" s="207"/>
    </row>
    <row r="347" ht="15" customHeight="1" spans="1:3">
      <c r="A347" s="205" t="s">
        <v>352</v>
      </c>
      <c r="B347" s="208">
        <v>0</v>
      </c>
      <c r="C347" s="207"/>
    </row>
    <row r="348" ht="15" customHeight="1" spans="1:3">
      <c r="A348" s="210" t="s">
        <v>144</v>
      </c>
      <c r="B348" s="208">
        <v>0</v>
      </c>
      <c r="C348" s="207"/>
    </row>
    <row r="349" ht="15" customHeight="1" spans="1:3">
      <c r="A349" s="210" t="s">
        <v>145</v>
      </c>
      <c r="B349" s="208">
        <v>0</v>
      </c>
      <c r="C349" s="207"/>
    </row>
    <row r="350" ht="15" customHeight="1" spans="1:3">
      <c r="A350" s="210" t="s">
        <v>146</v>
      </c>
      <c r="B350" s="208">
        <v>0</v>
      </c>
      <c r="C350" s="207"/>
    </row>
    <row r="351" ht="15" customHeight="1" spans="1:3">
      <c r="A351" s="210" t="s">
        <v>353</v>
      </c>
      <c r="B351" s="208">
        <v>0</v>
      </c>
      <c r="C351" s="207"/>
    </row>
    <row r="352" ht="15" customHeight="1" spans="1:3">
      <c r="A352" s="210" t="s">
        <v>354</v>
      </c>
      <c r="B352" s="208">
        <v>0</v>
      </c>
      <c r="C352" s="207"/>
    </row>
    <row r="353" ht="15" customHeight="1" spans="1:3">
      <c r="A353" s="210" t="s">
        <v>355</v>
      </c>
      <c r="B353" s="208">
        <v>0</v>
      </c>
      <c r="C353" s="207"/>
    </row>
    <row r="354" ht="15" customHeight="1" spans="1:3">
      <c r="A354" s="210" t="s">
        <v>185</v>
      </c>
      <c r="B354" s="208">
        <v>0</v>
      </c>
      <c r="C354" s="207"/>
    </row>
    <row r="355" ht="15" customHeight="1" spans="1:3">
      <c r="A355" s="210" t="s">
        <v>153</v>
      </c>
      <c r="B355" s="208">
        <v>0</v>
      </c>
      <c r="C355" s="207"/>
    </row>
    <row r="356" ht="15" customHeight="1" spans="1:3">
      <c r="A356" s="210" t="s">
        <v>356</v>
      </c>
      <c r="B356" s="208">
        <v>0</v>
      </c>
      <c r="C356" s="207"/>
    </row>
    <row r="357" ht="15" customHeight="1" spans="1:3">
      <c r="A357" s="205" t="s">
        <v>357</v>
      </c>
      <c r="B357" s="208">
        <v>1793</v>
      </c>
      <c r="C357" s="207">
        <f>C366</f>
        <v>10</v>
      </c>
    </row>
    <row r="358" ht="15" customHeight="1" spans="1:3">
      <c r="A358" s="210" t="s">
        <v>144</v>
      </c>
      <c r="B358" s="208">
        <v>1391</v>
      </c>
      <c r="C358" s="207"/>
    </row>
    <row r="359" ht="15" customHeight="1" spans="1:3">
      <c r="A359" s="210" t="s">
        <v>145</v>
      </c>
      <c r="B359" s="208">
        <v>0</v>
      </c>
      <c r="C359" s="207"/>
    </row>
    <row r="360" ht="15" customHeight="1" spans="1:3">
      <c r="A360" s="210" t="s">
        <v>146</v>
      </c>
      <c r="B360" s="208">
        <v>0</v>
      </c>
      <c r="C360" s="207"/>
    </row>
    <row r="361" ht="15" customHeight="1" spans="1:3">
      <c r="A361" s="210" t="s">
        <v>358</v>
      </c>
      <c r="B361" s="208">
        <v>120</v>
      </c>
      <c r="C361" s="207"/>
    </row>
    <row r="362" ht="15" customHeight="1" spans="1:3">
      <c r="A362" s="210" t="s">
        <v>359</v>
      </c>
      <c r="B362" s="208">
        <v>0</v>
      </c>
      <c r="C362" s="207"/>
    </row>
    <row r="363" ht="15" customHeight="1" spans="1:3">
      <c r="A363" s="210" t="s">
        <v>360</v>
      </c>
      <c r="B363" s="208">
        <v>247</v>
      </c>
      <c r="C363" s="207"/>
    </row>
    <row r="364" ht="15" customHeight="1" spans="1:3">
      <c r="A364" s="210" t="s">
        <v>185</v>
      </c>
      <c r="B364" s="208">
        <v>0</v>
      </c>
      <c r="C364" s="207"/>
    </row>
    <row r="365" ht="15" customHeight="1" spans="1:3">
      <c r="A365" s="210" t="s">
        <v>153</v>
      </c>
      <c r="B365" s="208">
        <v>0</v>
      </c>
      <c r="C365" s="207"/>
    </row>
    <row r="366" ht="15" customHeight="1" spans="1:3">
      <c r="A366" s="210" t="s">
        <v>361</v>
      </c>
      <c r="B366" s="208">
        <v>35</v>
      </c>
      <c r="C366" s="207">
        <v>10</v>
      </c>
    </row>
    <row r="367" ht="15" customHeight="1" spans="1:3">
      <c r="A367" s="212" t="s">
        <v>362</v>
      </c>
      <c r="B367" s="209">
        <v>0</v>
      </c>
      <c r="C367" s="207"/>
    </row>
    <row r="368" ht="15" customHeight="1" spans="1:3">
      <c r="A368" s="210" t="s">
        <v>144</v>
      </c>
      <c r="B368" s="208">
        <v>0</v>
      </c>
      <c r="C368" s="207"/>
    </row>
    <row r="369" ht="15" customHeight="1" spans="1:3">
      <c r="A369" s="210" t="s">
        <v>145</v>
      </c>
      <c r="B369" s="208">
        <v>0</v>
      </c>
      <c r="C369" s="207"/>
    </row>
    <row r="370" ht="15" customHeight="1" spans="1:3">
      <c r="A370" s="210" t="s">
        <v>146</v>
      </c>
      <c r="B370" s="208">
        <v>0</v>
      </c>
      <c r="C370" s="207"/>
    </row>
    <row r="371" ht="15" customHeight="1" spans="1:3">
      <c r="A371" s="210" t="s">
        <v>363</v>
      </c>
      <c r="B371" s="208">
        <v>0</v>
      </c>
      <c r="C371" s="207"/>
    </row>
    <row r="372" ht="15" customHeight="1" spans="1:3">
      <c r="A372" s="210" t="s">
        <v>364</v>
      </c>
      <c r="B372" s="208">
        <v>0</v>
      </c>
      <c r="C372" s="207"/>
    </row>
    <row r="373" ht="15" customHeight="1" spans="1:3">
      <c r="A373" s="210" t="s">
        <v>153</v>
      </c>
      <c r="B373" s="208">
        <v>0</v>
      </c>
      <c r="C373" s="207"/>
    </row>
    <row r="374" ht="15" customHeight="1" spans="1:3">
      <c r="A374" s="210" t="s">
        <v>365</v>
      </c>
      <c r="B374" s="208">
        <v>0</v>
      </c>
      <c r="C374" s="207"/>
    </row>
    <row r="375" ht="15" customHeight="1" spans="1:3">
      <c r="A375" s="205" t="s">
        <v>366</v>
      </c>
      <c r="B375" s="208">
        <v>0</v>
      </c>
      <c r="C375" s="207"/>
    </row>
    <row r="376" ht="15" customHeight="1" spans="1:3">
      <c r="A376" s="210" t="s">
        <v>144</v>
      </c>
      <c r="B376" s="208">
        <v>0</v>
      </c>
      <c r="C376" s="207"/>
    </row>
    <row r="377" ht="15" customHeight="1" spans="1:3">
      <c r="A377" s="210" t="s">
        <v>145</v>
      </c>
      <c r="B377" s="208">
        <v>0</v>
      </c>
      <c r="C377" s="207"/>
    </row>
    <row r="378" ht="15" customHeight="1" spans="1:3">
      <c r="A378" s="210" t="s">
        <v>185</v>
      </c>
      <c r="B378" s="208">
        <v>0</v>
      </c>
      <c r="C378" s="207"/>
    </row>
    <row r="379" ht="15" customHeight="1" spans="1:3">
      <c r="A379" s="210" t="s">
        <v>367</v>
      </c>
      <c r="B379" s="208">
        <v>0</v>
      </c>
      <c r="C379" s="207"/>
    </row>
    <row r="380" ht="15" customHeight="1" spans="1:3">
      <c r="A380" s="210" t="s">
        <v>368</v>
      </c>
      <c r="B380" s="208">
        <v>0</v>
      </c>
      <c r="C380" s="207"/>
    </row>
    <row r="381" ht="15" customHeight="1" spans="1:3">
      <c r="A381" s="205" t="s">
        <v>369</v>
      </c>
      <c r="B381" s="208">
        <v>202</v>
      </c>
      <c r="C381" s="207">
        <f>C383</f>
        <v>160</v>
      </c>
    </row>
    <row r="382" ht="15" customHeight="1" spans="1:3">
      <c r="A382" s="210" t="s">
        <v>370</v>
      </c>
      <c r="B382" s="208">
        <v>0</v>
      </c>
      <c r="C382" s="207"/>
    </row>
    <row r="383" ht="15" customHeight="1" spans="1:3">
      <c r="A383" s="210" t="s">
        <v>371</v>
      </c>
      <c r="B383" s="208">
        <v>202</v>
      </c>
      <c r="C383" s="207">
        <v>160</v>
      </c>
    </row>
    <row r="384" ht="15" customHeight="1" spans="1:4">
      <c r="A384" s="205" t="s">
        <v>372</v>
      </c>
      <c r="B384" s="208">
        <v>69263</v>
      </c>
      <c r="C384" s="207"/>
      <c r="D384" s="65">
        <f>C384</f>
        <v>0</v>
      </c>
    </row>
    <row r="385" ht="15" customHeight="1" spans="1:3">
      <c r="A385" s="205" t="s">
        <v>373</v>
      </c>
      <c r="B385" s="208">
        <v>1774</v>
      </c>
      <c r="C385" s="207"/>
    </row>
    <row r="386" ht="15" customHeight="1" spans="1:3">
      <c r="A386" s="210" t="s">
        <v>144</v>
      </c>
      <c r="B386" s="208">
        <v>793</v>
      </c>
      <c r="C386" s="207"/>
    </row>
    <row r="387" ht="15" customHeight="1" spans="1:3">
      <c r="A387" s="210" t="s">
        <v>145</v>
      </c>
      <c r="B387" s="208">
        <v>0</v>
      </c>
      <c r="C387" s="207"/>
    </row>
    <row r="388" ht="15" customHeight="1" spans="1:3">
      <c r="A388" s="210" t="s">
        <v>146</v>
      </c>
      <c r="B388" s="208">
        <v>0</v>
      </c>
      <c r="C388" s="207"/>
    </row>
    <row r="389" ht="15" customHeight="1" spans="1:3">
      <c r="A389" s="210" t="s">
        <v>374</v>
      </c>
      <c r="B389" s="208">
        <v>981</v>
      </c>
      <c r="C389" s="207"/>
    </row>
    <row r="390" ht="15" customHeight="1" spans="1:3">
      <c r="A390" s="205" t="s">
        <v>375</v>
      </c>
      <c r="B390" s="208">
        <v>33484</v>
      </c>
      <c r="C390" s="207"/>
    </row>
    <row r="391" ht="15" customHeight="1" spans="1:3">
      <c r="A391" s="210" t="s">
        <v>376</v>
      </c>
      <c r="B391" s="208">
        <v>1119</v>
      </c>
      <c r="C391" s="207"/>
    </row>
    <row r="392" ht="15" customHeight="1" spans="1:3">
      <c r="A392" s="210" t="s">
        <v>377</v>
      </c>
      <c r="B392" s="208">
        <v>2864</v>
      </c>
      <c r="C392" s="207"/>
    </row>
    <row r="393" ht="15" customHeight="1" spans="1:3">
      <c r="A393" s="210" t="s">
        <v>378</v>
      </c>
      <c r="B393" s="208">
        <v>14816</v>
      </c>
      <c r="C393" s="207"/>
    </row>
    <row r="394" ht="15" customHeight="1" spans="1:3">
      <c r="A394" s="210" t="s">
        <v>379</v>
      </c>
      <c r="B394" s="208">
        <v>12607</v>
      </c>
      <c r="C394" s="207"/>
    </row>
    <row r="395" ht="15" customHeight="1" spans="1:3">
      <c r="A395" s="210" t="s">
        <v>380</v>
      </c>
      <c r="B395" s="208">
        <v>1052</v>
      </c>
      <c r="C395" s="207"/>
    </row>
    <row r="396" ht="15" customHeight="1" spans="1:3">
      <c r="A396" s="210" t="s">
        <v>381</v>
      </c>
      <c r="B396" s="208">
        <v>1026</v>
      </c>
      <c r="C396" s="207"/>
    </row>
    <row r="397" ht="15" customHeight="1" spans="1:3">
      <c r="A397" s="205" t="s">
        <v>382</v>
      </c>
      <c r="B397" s="208">
        <v>27540</v>
      </c>
      <c r="C397" s="207"/>
    </row>
    <row r="398" s="65" customFormat="1" ht="15" customHeight="1" spans="1:3">
      <c r="A398" s="210" t="s">
        <v>383</v>
      </c>
      <c r="B398" s="208">
        <v>0</v>
      </c>
      <c r="C398" s="207"/>
    </row>
    <row r="399" ht="15" customHeight="1" spans="1:3">
      <c r="A399" s="210" t="s">
        <v>384</v>
      </c>
      <c r="B399" s="208">
        <v>7726</v>
      </c>
      <c r="C399" s="207"/>
    </row>
    <row r="400" ht="15" customHeight="1" spans="1:3">
      <c r="A400" s="210" t="s">
        <v>385</v>
      </c>
      <c r="B400" s="208">
        <v>4622</v>
      </c>
      <c r="C400" s="207"/>
    </row>
    <row r="401" ht="15" customHeight="1" spans="1:3">
      <c r="A401" s="210" t="s">
        <v>386</v>
      </c>
      <c r="B401" s="208">
        <v>14628</v>
      </c>
      <c r="C401" s="207"/>
    </row>
    <row r="402" ht="15" customHeight="1" spans="1:3">
      <c r="A402" s="210" t="s">
        <v>387</v>
      </c>
      <c r="B402" s="208">
        <v>564</v>
      </c>
      <c r="C402" s="207"/>
    </row>
    <row r="403" ht="15" customHeight="1" spans="1:3">
      <c r="A403" s="205" t="s">
        <v>388</v>
      </c>
      <c r="B403" s="208">
        <v>4</v>
      </c>
      <c r="C403" s="207"/>
    </row>
    <row r="404" ht="15" customHeight="1" spans="1:3">
      <c r="A404" s="210" t="s">
        <v>389</v>
      </c>
      <c r="B404" s="208">
        <v>0</v>
      </c>
      <c r="C404" s="207"/>
    </row>
    <row r="405" ht="15" customHeight="1" spans="1:3">
      <c r="A405" s="210" t="s">
        <v>390</v>
      </c>
      <c r="B405" s="208">
        <v>0</v>
      </c>
      <c r="C405" s="207"/>
    </row>
    <row r="406" ht="15" customHeight="1" spans="1:3">
      <c r="A406" s="210" t="s">
        <v>391</v>
      </c>
      <c r="B406" s="208">
        <v>0</v>
      </c>
      <c r="C406" s="207"/>
    </row>
    <row r="407" ht="15" customHeight="1" spans="1:3">
      <c r="A407" s="210" t="s">
        <v>392</v>
      </c>
      <c r="B407" s="208">
        <v>0</v>
      </c>
      <c r="C407" s="207"/>
    </row>
    <row r="408" ht="15" customHeight="1" spans="1:3">
      <c r="A408" s="210" t="s">
        <v>393</v>
      </c>
      <c r="B408" s="208">
        <v>4</v>
      </c>
      <c r="C408" s="207"/>
    </row>
    <row r="409" ht="15" customHeight="1" spans="1:3">
      <c r="A409" s="205" t="s">
        <v>394</v>
      </c>
      <c r="B409" s="208">
        <v>492</v>
      </c>
      <c r="C409" s="207"/>
    </row>
    <row r="410" ht="15" customHeight="1" spans="1:3">
      <c r="A410" s="210" t="s">
        <v>395</v>
      </c>
      <c r="B410" s="208">
        <v>384</v>
      </c>
      <c r="C410" s="207"/>
    </row>
    <row r="411" ht="15" customHeight="1" spans="1:3">
      <c r="A411" s="210" t="s">
        <v>396</v>
      </c>
      <c r="B411" s="208">
        <v>108</v>
      </c>
      <c r="C411" s="207"/>
    </row>
    <row r="412" ht="15" customHeight="1" spans="1:3">
      <c r="A412" s="210" t="s">
        <v>397</v>
      </c>
      <c r="B412" s="208">
        <v>0</v>
      </c>
      <c r="C412" s="207"/>
    </row>
    <row r="413" ht="15" customHeight="1" spans="1:3">
      <c r="A413" s="205" t="s">
        <v>398</v>
      </c>
      <c r="B413" s="208">
        <v>0</v>
      </c>
      <c r="C413" s="207"/>
    </row>
    <row r="414" ht="15" customHeight="1" spans="1:3">
      <c r="A414" s="210" t="s">
        <v>399</v>
      </c>
      <c r="B414" s="208">
        <v>0</v>
      </c>
      <c r="C414" s="207"/>
    </row>
    <row r="415" ht="15" customHeight="1" spans="1:3">
      <c r="A415" s="210" t="s">
        <v>400</v>
      </c>
      <c r="B415" s="208">
        <v>0</v>
      </c>
      <c r="C415" s="207"/>
    </row>
    <row r="416" ht="15" customHeight="1" spans="1:3">
      <c r="A416" s="210" t="s">
        <v>401</v>
      </c>
      <c r="B416" s="208">
        <v>0</v>
      </c>
      <c r="C416" s="207"/>
    </row>
    <row r="417" ht="15" customHeight="1" spans="1:3">
      <c r="A417" s="205" t="s">
        <v>402</v>
      </c>
      <c r="B417" s="208">
        <v>1010</v>
      </c>
      <c r="C417" s="207"/>
    </row>
    <row r="418" ht="15" customHeight="1" spans="1:3">
      <c r="A418" s="210" t="s">
        <v>403</v>
      </c>
      <c r="B418" s="208">
        <v>771</v>
      </c>
      <c r="C418" s="207"/>
    </row>
    <row r="419" ht="15" customHeight="1" spans="1:3">
      <c r="A419" s="210" t="s">
        <v>404</v>
      </c>
      <c r="B419" s="208">
        <v>13</v>
      </c>
      <c r="C419" s="207"/>
    </row>
    <row r="420" ht="15" customHeight="1" spans="1:3">
      <c r="A420" s="210" t="s">
        <v>405</v>
      </c>
      <c r="B420" s="208">
        <v>226</v>
      </c>
      <c r="C420" s="207"/>
    </row>
    <row r="421" ht="15" customHeight="1" spans="1:3">
      <c r="A421" s="205" t="s">
        <v>406</v>
      </c>
      <c r="B421" s="208">
        <v>161</v>
      </c>
      <c r="C421" s="207"/>
    </row>
    <row r="422" ht="15" customHeight="1" spans="1:3">
      <c r="A422" s="210" t="s">
        <v>407</v>
      </c>
      <c r="B422" s="208">
        <v>0</v>
      </c>
      <c r="C422" s="207"/>
    </row>
    <row r="423" ht="15" customHeight="1" spans="1:3">
      <c r="A423" s="210" t="s">
        <v>408</v>
      </c>
      <c r="B423" s="208">
        <v>143</v>
      </c>
      <c r="C423" s="207"/>
    </row>
    <row r="424" ht="15" customHeight="1" spans="1:3">
      <c r="A424" s="210" t="s">
        <v>409</v>
      </c>
      <c r="B424" s="208">
        <v>2</v>
      </c>
      <c r="C424" s="207"/>
    </row>
    <row r="425" ht="15" customHeight="1" spans="1:3">
      <c r="A425" s="210" t="s">
        <v>410</v>
      </c>
      <c r="B425" s="208">
        <v>0</v>
      </c>
      <c r="C425" s="207"/>
    </row>
    <row r="426" ht="15" customHeight="1" spans="1:3">
      <c r="A426" s="210" t="s">
        <v>411</v>
      </c>
      <c r="B426" s="208">
        <v>16</v>
      </c>
      <c r="C426" s="207"/>
    </row>
    <row r="427" ht="15" customHeight="1" spans="1:3">
      <c r="A427" s="205" t="s">
        <v>412</v>
      </c>
      <c r="B427" s="208">
        <v>2888</v>
      </c>
      <c r="C427" s="207"/>
    </row>
    <row r="428" ht="15" customHeight="1" spans="1:3">
      <c r="A428" s="210" t="s">
        <v>413</v>
      </c>
      <c r="B428" s="208">
        <v>0</v>
      </c>
      <c r="C428" s="207"/>
    </row>
    <row r="429" ht="15" customHeight="1" spans="1:3">
      <c r="A429" s="210" t="s">
        <v>414</v>
      </c>
      <c r="B429" s="208">
        <v>0</v>
      </c>
      <c r="C429" s="207"/>
    </row>
    <row r="430" ht="15" customHeight="1" spans="1:3">
      <c r="A430" s="210" t="s">
        <v>415</v>
      </c>
      <c r="B430" s="208">
        <v>0</v>
      </c>
      <c r="C430" s="207"/>
    </row>
    <row r="431" ht="15" customHeight="1" spans="1:3">
      <c r="A431" s="210" t="s">
        <v>416</v>
      </c>
      <c r="B431" s="208">
        <v>0</v>
      </c>
      <c r="C431" s="207"/>
    </row>
    <row r="432" ht="15" customHeight="1" spans="1:3">
      <c r="A432" s="210" t="s">
        <v>417</v>
      </c>
      <c r="B432" s="208">
        <v>0</v>
      </c>
      <c r="C432" s="207"/>
    </row>
    <row r="433" ht="15" customHeight="1" spans="1:3">
      <c r="A433" s="210" t="s">
        <v>418</v>
      </c>
      <c r="B433" s="208">
        <v>2888</v>
      </c>
      <c r="C433" s="207"/>
    </row>
    <row r="434" ht="15" customHeight="1" spans="1:3">
      <c r="A434" s="205" t="s">
        <v>419</v>
      </c>
      <c r="B434" s="208">
        <v>1910</v>
      </c>
      <c r="C434" s="207"/>
    </row>
    <row r="435" ht="15" customHeight="1" spans="1:3">
      <c r="A435" s="210" t="s">
        <v>420</v>
      </c>
      <c r="B435" s="208">
        <v>1910</v>
      </c>
      <c r="C435" s="207"/>
    </row>
    <row r="436" ht="15" customHeight="1" spans="1:4">
      <c r="A436" s="205" t="s">
        <v>421</v>
      </c>
      <c r="B436" s="208">
        <v>1543</v>
      </c>
      <c r="C436" s="207">
        <f>C487</f>
        <v>22000</v>
      </c>
      <c r="D436" s="65">
        <f>C436</f>
        <v>22000</v>
      </c>
    </row>
    <row r="437" ht="15" customHeight="1" spans="1:3">
      <c r="A437" s="205" t="s">
        <v>422</v>
      </c>
      <c r="B437" s="208">
        <v>298</v>
      </c>
      <c r="C437" s="207"/>
    </row>
    <row r="438" ht="15" customHeight="1" spans="1:3">
      <c r="A438" s="210" t="s">
        <v>144</v>
      </c>
      <c r="B438" s="208">
        <v>260</v>
      </c>
      <c r="C438" s="207"/>
    </row>
    <row r="439" ht="15" customHeight="1" spans="1:3">
      <c r="A439" s="210" t="s">
        <v>145</v>
      </c>
      <c r="B439" s="208">
        <v>30</v>
      </c>
      <c r="C439" s="207"/>
    </row>
    <row r="440" ht="15" customHeight="1" spans="1:3">
      <c r="A440" s="210" t="s">
        <v>146</v>
      </c>
      <c r="B440" s="208">
        <v>0</v>
      </c>
      <c r="C440" s="207"/>
    </row>
    <row r="441" ht="15" customHeight="1" spans="1:3">
      <c r="A441" s="210" t="s">
        <v>423</v>
      </c>
      <c r="B441" s="208">
        <v>8</v>
      </c>
      <c r="C441" s="207"/>
    </row>
    <row r="442" ht="15" customHeight="1" spans="1:3">
      <c r="A442" s="205" t="s">
        <v>424</v>
      </c>
      <c r="B442" s="208">
        <v>9</v>
      </c>
      <c r="C442" s="207"/>
    </row>
    <row r="443" ht="15" customHeight="1" spans="1:3">
      <c r="A443" s="210" t="s">
        <v>425</v>
      </c>
      <c r="B443" s="208">
        <v>0</v>
      </c>
      <c r="C443" s="207"/>
    </row>
    <row r="444" ht="15" customHeight="1" spans="1:3">
      <c r="A444" s="210" t="s">
        <v>426</v>
      </c>
      <c r="B444" s="208">
        <v>0</v>
      </c>
      <c r="C444" s="207"/>
    </row>
    <row r="445" ht="15" customHeight="1" spans="1:3">
      <c r="A445" s="210" t="s">
        <v>427</v>
      </c>
      <c r="B445" s="208">
        <v>0</v>
      </c>
      <c r="C445" s="207"/>
    </row>
    <row r="446" ht="15" customHeight="1" spans="1:3">
      <c r="A446" s="210" t="s">
        <v>428</v>
      </c>
      <c r="B446" s="208">
        <v>0</v>
      </c>
      <c r="C446" s="207"/>
    </row>
    <row r="447" ht="15" customHeight="1" spans="1:3">
      <c r="A447" s="210" t="s">
        <v>429</v>
      </c>
      <c r="B447" s="208">
        <v>9</v>
      </c>
      <c r="C447" s="207"/>
    </row>
    <row r="448" ht="15" customHeight="1" spans="1:3">
      <c r="A448" s="210" t="s">
        <v>430</v>
      </c>
      <c r="B448" s="208">
        <v>0</v>
      </c>
      <c r="C448" s="207"/>
    </row>
    <row r="449" ht="15" customHeight="1" spans="1:3">
      <c r="A449" s="210" t="s">
        <v>431</v>
      </c>
      <c r="B449" s="208">
        <v>0</v>
      </c>
      <c r="C449" s="207"/>
    </row>
    <row r="450" ht="15" customHeight="1" spans="1:3">
      <c r="A450" s="210" t="s">
        <v>432</v>
      </c>
      <c r="B450" s="208">
        <v>0</v>
      </c>
      <c r="C450" s="207"/>
    </row>
    <row r="451" ht="15" customHeight="1" spans="1:3">
      <c r="A451" s="205" t="s">
        <v>433</v>
      </c>
      <c r="B451" s="208">
        <v>13</v>
      </c>
      <c r="C451" s="207"/>
    </row>
    <row r="452" ht="15" customHeight="1" spans="1:3">
      <c r="A452" s="210" t="s">
        <v>425</v>
      </c>
      <c r="B452" s="208">
        <v>0</v>
      </c>
      <c r="C452" s="207"/>
    </row>
    <row r="453" s="65" customFormat="1" ht="15" customHeight="1" spans="1:3">
      <c r="A453" s="210" t="s">
        <v>434</v>
      </c>
      <c r="B453" s="208">
        <v>13</v>
      </c>
      <c r="C453" s="207"/>
    </row>
    <row r="454" ht="15" customHeight="1" spans="1:3">
      <c r="A454" s="213" t="s">
        <v>435</v>
      </c>
      <c r="B454" s="214">
        <v>0</v>
      </c>
      <c r="C454" s="207"/>
    </row>
    <row r="455" ht="15" customHeight="1" spans="1:3">
      <c r="A455" s="210" t="s">
        <v>436</v>
      </c>
      <c r="B455" s="208">
        <v>0</v>
      </c>
      <c r="C455" s="207"/>
    </row>
    <row r="456" ht="15" customHeight="1" spans="1:3">
      <c r="A456" s="210" t="s">
        <v>437</v>
      </c>
      <c r="B456" s="208">
        <v>0</v>
      </c>
      <c r="C456" s="207"/>
    </row>
    <row r="457" ht="15" customHeight="1" spans="1:5">
      <c r="A457" s="205" t="s">
        <v>438</v>
      </c>
      <c r="B457" s="208">
        <v>345</v>
      </c>
      <c r="C457" s="207"/>
      <c r="D457" s="200"/>
      <c r="E457" s="200"/>
    </row>
    <row r="458" ht="15" customHeight="1" spans="1:5">
      <c r="A458" s="210" t="s">
        <v>425</v>
      </c>
      <c r="B458" s="208">
        <v>0</v>
      </c>
      <c r="C458" s="207"/>
      <c r="D458" s="200"/>
      <c r="E458" s="200"/>
    </row>
    <row r="459" ht="15" customHeight="1" spans="1:5">
      <c r="A459" s="210" t="s">
        <v>439</v>
      </c>
      <c r="B459" s="208">
        <v>300</v>
      </c>
      <c r="C459" s="207"/>
      <c r="D459" s="200"/>
      <c r="E459" s="200"/>
    </row>
    <row r="460" ht="15" customHeight="1" spans="1:5">
      <c r="A460" s="210" t="s">
        <v>440</v>
      </c>
      <c r="B460" s="208">
        <v>0</v>
      </c>
      <c r="C460" s="207"/>
      <c r="D460" s="200"/>
      <c r="E460" s="200"/>
    </row>
    <row r="461" ht="15" customHeight="1" spans="1:3">
      <c r="A461" s="210" t="s">
        <v>441</v>
      </c>
      <c r="B461" s="208">
        <v>45</v>
      </c>
      <c r="C461" s="207"/>
    </row>
    <row r="462" ht="15" customHeight="1" spans="1:3">
      <c r="A462" s="205" t="s">
        <v>442</v>
      </c>
      <c r="B462" s="208">
        <v>171</v>
      </c>
      <c r="C462" s="207"/>
    </row>
    <row r="463" ht="15" customHeight="1" spans="1:3">
      <c r="A463" s="210" t="s">
        <v>425</v>
      </c>
      <c r="B463" s="208">
        <v>91</v>
      </c>
      <c r="C463" s="207"/>
    </row>
    <row r="464" ht="15" customHeight="1" spans="1:3">
      <c r="A464" s="210" t="s">
        <v>443</v>
      </c>
      <c r="B464" s="208">
        <v>0</v>
      </c>
      <c r="C464" s="207"/>
    </row>
    <row r="465" ht="15" customHeight="1" spans="1:3">
      <c r="A465" s="210" t="s">
        <v>444</v>
      </c>
      <c r="B465" s="208">
        <v>0</v>
      </c>
      <c r="C465" s="207"/>
    </row>
    <row r="466" ht="15" customHeight="1" spans="1:3">
      <c r="A466" s="210" t="s">
        <v>445</v>
      </c>
      <c r="B466" s="208">
        <v>80</v>
      </c>
      <c r="C466" s="207"/>
    </row>
    <row r="467" ht="15" customHeight="1" spans="1:3">
      <c r="A467" s="205" t="s">
        <v>446</v>
      </c>
      <c r="B467" s="208">
        <v>74</v>
      </c>
      <c r="C467" s="207"/>
    </row>
    <row r="468" ht="15" customHeight="1" spans="1:3">
      <c r="A468" s="210" t="s">
        <v>447</v>
      </c>
      <c r="B468" s="208">
        <v>0</v>
      </c>
      <c r="C468" s="207"/>
    </row>
    <row r="469" ht="15" customHeight="1" spans="1:3">
      <c r="A469" s="210" t="s">
        <v>448</v>
      </c>
      <c r="B469" s="208">
        <v>0</v>
      </c>
      <c r="C469" s="207"/>
    </row>
    <row r="470" ht="15" customHeight="1" spans="1:3">
      <c r="A470" s="210" t="s">
        <v>449</v>
      </c>
      <c r="B470" s="208">
        <v>0</v>
      </c>
      <c r="C470" s="207"/>
    </row>
    <row r="471" ht="15" customHeight="1" spans="1:3">
      <c r="A471" s="210" t="s">
        <v>450</v>
      </c>
      <c r="B471" s="208">
        <v>74</v>
      </c>
      <c r="C471" s="207"/>
    </row>
    <row r="472" ht="15" customHeight="1" spans="1:3">
      <c r="A472" s="205" t="s">
        <v>451</v>
      </c>
      <c r="B472" s="208">
        <v>542</v>
      </c>
      <c r="C472" s="207"/>
    </row>
    <row r="473" ht="15" customHeight="1" spans="1:3">
      <c r="A473" s="210" t="s">
        <v>425</v>
      </c>
      <c r="B473" s="208">
        <v>221</v>
      </c>
      <c r="C473" s="207"/>
    </row>
    <row r="474" ht="15" customHeight="1" spans="1:3">
      <c r="A474" s="210" t="s">
        <v>452</v>
      </c>
      <c r="B474" s="208">
        <v>25</v>
      </c>
      <c r="C474" s="207"/>
    </row>
    <row r="475" ht="15" customHeight="1" spans="1:3">
      <c r="A475" s="210" t="s">
        <v>453</v>
      </c>
      <c r="B475" s="208">
        <v>0</v>
      </c>
      <c r="C475" s="207"/>
    </row>
    <row r="476" ht="15" customHeight="1" spans="1:3">
      <c r="A476" s="210" t="s">
        <v>454</v>
      </c>
      <c r="B476" s="208">
        <v>20</v>
      </c>
      <c r="C476" s="207"/>
    </row>
    <row r="477" ht="15" customHeight="1" spans="1:3">
      <c r="A477" s="210" t="s">
        <v>455</v>
      </c>
      <c r="B477" s="208">
        <v>188</v>
      </c>
      <c r="C477" s="207"/>
    </row>
    <row r="478" ht="15" customHeight="1" spans="1:3">
      <c r="A478" s="210" t="s">
        <v>456</v>
      </c>
      <c r="B478" s="208">
        <v>88</v>
      </c>
      <c r="C478" s="207"/>
    </row>
    <row r="479" ht="15" customHeight="1" spans="1:3">
      <c r="A479" s="205" t="s">
        <v>457</v>
      </c>
      <c r="B479" s="208">
        <v>0</v>
      </c>
      <c r="C479" s="207"/>
    </row>
    <row r="480" ht="15" customHeight="1" spans="1:3">
      <c r="A480" s="210" t="s">
        <v>458</v>
      </c>
      <c r="B480" s="208">
        <v>0</v>
      </c>
      <c r="C480" s="207"/>
    </row>
    <row r="481" ht="15" customHeight="1" spans="1:3">
      <c r="A481" s="210" t="s">
        <v>459</v>
      </c>
      <c r="B481" s="208">
        <v>0</v>
      </c>
      <c r="C481" s="207"/>
    </row>
    <row r="482" ht="15" customHeight="1" spans="1:3">
      <c r="A482" s="210" t="s">
        <v>460</v>
      </c>
      <c r="B482" s="208">
        <v>0</v>
      </c>
      <c r="C482" s="207"/>
    </row>
    <row r="483" ht="15" customHeight="1" spans="1:3">
      <c r="A483" s="205" t="s">
        <v>461</v>
      </c>
      <c r="B483" s="208">
        <v>50</v>
      </c>
      <c r="C483" s="207"/>
    </row>
    <row r="484" ht="15" customHeight="1" spans="1:3">
      <c r="A484" s="210" t="s">
        <v>462</v>
      </c>
      <c r="B484" s="208">
        <v>0</v>
      </c>
      <c r="C484" s="207"/>
    </row>
    <row r="485" ht="15" customHeight="1" spans="1:3">
      <c r="A485" s="210" t="s">
        <v>463</v>
      </c>
      <c r="B485" s="208">
        <v>50</v>
      </c>
      <c r="C485" s="207"/>
    </row>
    <row r="486" ht="15" customHeight="1" spans="1:3">
      <c r="A486" s="210" t="s">
        <v>464</v>
      </c>
      <c r="B486" s="208">
        <v>0</v>
      </c>
      <c r="C486" s="207"/>
    </row>
    <row r="487" ht="15" customHeight="1" spans="1:3">
      <c r="A487" s="205" t="s">
        <v>465</v>
      </c>
      <c r="B487" s="208">
        <v>41</v>
      </c>
      <c r="C487" s="207">
        <f>C491</f>
        <v>22000</v>
      </c>
    </row>
    <row r="488" ht="15" customHeight="1" spans="1:3">
      <c r="A488" s="210" t="s">
        <v>466</v>
      </c>
      <c r="B488" s="208">
        <v>0</v>
      </c>
      <c r="C488" s="207"/>
    </row>
    <row r="489" ht="15" customHeight="1" spans="1:3">
      <c r="A489" s="210" t="s">
        <v>467</v>
      </c>
      <c r="B489" s="208">
        <v>0</v>
      </c>
      <c r="C489" s="207"/>
    </row>
    <row r="490" ht="15" customHeight="1" spans="1:3">
      <c r="A490" s="210" t="s">
        <v>468</v>
      </c>
      <c r="B490" s="208">
        <v>0</v>
      </c>
      <c r="C490" s="207"/>
    </row>
    <row r="491" ht="15" customHeight="1" spans="1:3">
      <c r="A491" s="210" t="s">
        <v>469</v>
      </c>
      <c r="B491" s="208">
        <v>41</v>
      </c>
      <c r="C491" s="207">
        <v>22000</v>
      </c>
    </row>
    <row r="492" ht="15" customHeight="1" spans="1:4">
      <c r="A492" s="205" t="s">
        <v>470</v>
      </c>
      <c r="B492" s="208">
        <v>11818</v>
      </c>
      <c r="C492" s="207">
        <v>100</v>
      </c>
      <c r="D492" s="65">
        <f>C492</f>
        <v>100</v>
      </c>
    </row>
    <row r="493" ht="15" customHeight="1" spans="1:3">
      <c r="A493" s="205" t="s">
        <v>471</v>
      </c>
      <c r="B493" s="208">
        <v>6340</v>
      </c>
      <c r="C493" s="207"/>
    </row>
    <row r="494" ht="15" customHeight="1" spans="1:3">
      <c r="A494" s="210" t="s">
        <v>144</v>
      </c>
      <c r="B494" s="208">
        <v>1872</v>
      </c>
      <c r="C494" s="207"/>
    </row>
    <row r="495" ht="15" customHeight="1" spans="1:3">
      <c r="A495" s="210" t="s">
        <v>145</v>
      </c>
      <c r="B495" s="208">
        <v>0</v>
      </c>
      <c r="C495" s="207"/>
    </row>
    <row r="496" ht="15" customHeight="1" spans="1:3">
      <c r="A496" s="210" t="s">
        <v>146</v>
      </c>
      <c r="B496" s="208">
        <v>0</v>
      </c>
      <c r="C496" s="207"/>
    </row>
    <row r="497" ht="15" customHeight="1" spans="1:3">
      <c r="A497" s="210" t="s">
        <v>472</v>
      </c>
      <c r="B497" s="208">
        <v>405</v>
      </c>
      <c r="C497" s="207"/>
    </row>
    <row r="498" ht="15" customHeight="1" spans="1:3">
      <c r="A498" s="210" t="s">
        <v>473</v>
      </c>
      <c r="B498" s="208">
        <v>568</v>
      </c>
      <c r="C498" s="207"/>
    </row>
    <row r="499" ht="15" customHeight="1" spans="1:3">
      <c r="A499" s="210" t="s">
        <v>474</v>
      </c>
      <c r="B499" s="208">
        <v>45</v>
      </c>
      <c r="C499" s="207"/>
    </row>
    <row r="500" ht="15" customHeight="1" spans="1:3">
      <c r="A500" s="210" t="s">
        <v>475</v>
      </c>
      <c r="B500" s="208">
        <v>1240</v>
      </c>
      <c r="C500" s="207"/>
    </row>
    <row r="501" ht="15" customHeight="1" spans="1:3">
      <c r="A501" s="210" t="s">
        <v>476</v>
      </c>
      <c r="B501" s="208">
        <v>24</v>
      </c>
      <c r="C501" s="207"/>
    </row>
    <row r="502" ht="15" customHeight="1" spans="1:3">
      <c r="A502" s="210" t="s">
        <v>477</v>
      </c>
      <c r="B502" s="208">
        <v>13</v>
      </c>
      <c r="C502" s="207"/>
    </row>
    <row r="503" ht="15" customHeight="1" spans="1:3">
      <c r="A503" s="210" t="s">
        <v>478</v>
      </c>
      <c r="B503" s="208">
        <v>0</v>
      </c>
      <c r="C503" s="207"/>
    </row>
    <row r="504" ht="15" customHeight="1" spans="1:3">
      <c r="A504" s="210" t="s">
        <v>479</v>
      </c>
      <c r="B504" s="208">
        <v>174</v>
      </c>
      <c r="C504" s="207"/>
    </row>
    <row r="505" ht="15" customHeight="1" spans="1:3">
      <c r="A505" s="210" t="s">
        <v>480</v>
      </c>
      <c r="B505" s="208">
        <v>0</v>
      </c>
      <c r="C505" s="207"/>
    </row>
    <row r="506" ht="15" customHeight="1" spans="1:3">
      <c r="A506" s="210" t="s">
        <v>481</v>
      </c>
      <c r="B506" s="208">
        <v>0</v>
      </c>
      <c r="C506" s="207"/>
    </row>
    <row r="507" ht="15" customHeight="1" spans="1:3">
      <c r="A507" s="210" t="s">
        <v>482</v>
      </c>
      <c r="B507" s="208">
        <v>0</v>
      </c>
      <c r="C507" s="207"/>
    </row>
    <row r="508" ht="15" customHeight="1" spans="1:3">
      <c r="A508" s="210" t="s">
        <v>483</v>
      </c>
      <c r="B508" s="208">
        <v>1999</v>
      </c>
      <c r="C508" s="207"/>
    </row>
    <row r="509" s="65" customFormat="1" ht="15" customHeight="1" spans="1:3">
      <c r="A509" s="205" t="s">
        <v>484</v>
      </c>
      <c r="B509" s="208">
        <v>387</v>
      </c>
      <c r="C509" s="207"/>
    </row>
    <row r="510" ht="15" customHeight="1" spans="1:3">
      <c r="A510" s="210" t="s">
        <v>144</v>
      </c>
      <c r="B510" s="208">
        <v>2</v>
      </c>
      <c r="C510" s="207"/>
    </row>
    <row r="511" ht="15" customHeight="1" spans="1:3">
      <c r="A511" s="210" t="s">
        <v>145</v>
      </c>
      <c r="B511" s="208">
        <v>0</v>
      </c>
      <c r="C511" s="207"/>
    </row>
    <row r="512" ht="15" customHeight="1" spans="1:3">
      <c r="A512" s="210" t="s">
        <v>146</v>
      </c>
      <c r="B512" s="208">
        <v>0</v>
      </c>
      <c r="C512" s="207"/>
    </row>
    <row r="513" ht="15" customHeight="1" spans="1:3">
      <c r="A513" s="210" t="s">
        <v>485</v>
      </c>
      <c r="B513" s="208">
        <v>56</v>
      </c>
      <c r="C513" s="207"/>
    </row>
    <row r="514" ht="15" customHeight="1" spans="1:3">
      <c r="A514" s="210" t="s">
        <v>486</v>
      </c>
      <c r="B514" s="208">
        <v>322</v>
      </c>
      <c r="C514" s="207"/>
    </row>
    <row r="515" ht="15" customHeight="1" spans="1:3">
      <c r="A515" s="210" t="s">
        <v>487</v>
      </c>
      <c r="B515" s="208">
        <v>0</v>
      </c>
      <c r="C515" s="207"/>
    </row>
    <row r="516" ht="15" customHeight="1" spans="1:3">
      <c r="A516" s="210" t="s">
        <v>488</v>
      </c>
      <c r="B516" s="208">
        <v>7</v>
      </c>
      <c r="C516" s="207"/>
    </row>
    <row r="517" ht="15" customHeight="1" spans="1:3">
      <c r="A517" s="205" t="s">
        <v>489</v>
      </c>
      <c r="B517" s="208">
        <v>1006</v>
      </c>
      <c r="C517" s="207"/>
    </row>
    <row r="518" ht="15" customHeight="1" spans="1:3">
      <c r="A518" s="210" t="s">
        <v>144</v>
      </c>
      <c r="B518" s="208">
        <v>0</v>
      </c>
      <c r="C518" s="207"/>
    </row>
    <row r="519" ht="15" customHeight="1" spans="1:3">
      <c r="A519" s="210" t="s">
        <v>145</v>
      </c>
      <c r="B519" s="208">
        <v>0</v>
      </c>
      <c r="C519" s="207"/>
    </row>
    <row r="520" ht="15" customHeight="1" spans="1:3">
      <c r="A520" s="210" t="s">
        <v>146</v>
      </c>
      <c r="B520" s="208">
        <v>0</v>
      </c>
      <c r="C520" s="207"/>
    </row>
    <row r="521" ht="15" customHeight="1" spans="1:3">
      <c r="A521" s="210" t="s">
        <v>490</v>
      </c>
      <c r="B521" s="208">
        <v>0</v>
      </c>
      <c r="C521" s="207"/>
    </row>
    <row r="522" ht="15" customHeight="1" spans="1:3">
      <c r="A522" s="210" t="s">
        <v>491</v>
      </c>
      <c r="B522" s="208">
        <v>0</v>
      </c>
      <c r="C522" s="207"/>
    </row>
    <row r="523" ht="15" customHeight="1" spans="1:3">
      <c r="A523" s="210" t="s">
        <v>492</v>
      </c>
      <c r="B523" s="208">
        <v>43</v>
      </c>
      <c r="C523" s="207"/>
    </row>
    <row r="524" ht="15" customHeight="1" spans="1:3">
      <c r="A524" s="210" t="s">
        <v>493</v>
      </c>
      <c r="B524" s="208">
        <v>344</v>
      </c>
      <c r="C524" s="207"/>
    </row>
    <row r="525" ht="15" customHeight="1" spans="1:3">
      <c r="A525" s="210" t="s">
        <v>494</v>
      </c>
      <c r="B525" s="208">
        <v>237</v>
      </c>
      <c r="C525" s="207"/>
    </row>
    <row r="526" ht="15" customHeight="1" spans="1:3">
      <c r="A526" s="210" t="s">
        <v>495</v>
      </c>
      <c r="B526" s="208">
        <v>0</v>
      </c>
      <c r="C526" s="207"/>
    </row>
    <row r="527" ht="15" customHeight="1" spans="1:3">
      <c r="A527" s="210" t="s">
        <v>496</v>
      </c>
      <c r="B527" s="208">
        <v>382</v>
      </c>
      <c r="C527" s="207"/>
    </row>
    <row r="528" ht="15" customHeight="1" spans="1:3">
      <c r="A528" s="205" t="s">
        <v>497</v>
      </c>
      <c r="B528" s="208">
        <v>380</v>
      </c>
      <c r="C528" s="207"/>
    </row>
    <row r="529" ht="15" customHeight="1" spans="1:3">
      <c r="A529" s="210" t="s">
        <v>144</v>
      </c>
      <c r="B529" s="208">
        <v>99</v>
      </c>
      <c r="C529" s="207"/>
    </row>
    <row r="530" ht="15" customHeight="1" spans="1:3">
      <c r="A530" s="210" t="s">
        <v>145</v>
      </c>
      <c r="B530" s="208">
        <v>30</v>
      </c>
      <c r="C530" s="207"/>
    </row>
    <row r="531" ht="15" customHeight="1" spans="1:3">
      <c r="A531" s="210" t="s">
        <v>146</v>
      </c>
      <c r="B531" s="208">
        <v>0</v>
      </c>
      <c r="C531" s="207"/>
    </row>
    <row r="532" ht="15" customHeight="1" spans="1:3">
      <c r="A532" s="210" t="s">
        <v>498</v>
      </c>
      <c r="B532" s="208">
        <v>15</v>
      </c>
      <c r="C532" s="207"/>
    </row>
    <row r="533" ht="15" customHeight="1" spans="1:3">
      <c r="A533" s="210" t="s">
        <v>499</v>
      </c>
      <c r="B533" s="208">
        <v>178</v>
      </c>
      <c r="C533" s="207"/>
    </row>
    <row r="534" ht="15" customHeight="1" spans="1:3">
      <c r="A534" s="210" t="s">
        <v>500</v>
      </c>
      <c r="B534" s="208">
        <v>0</v>
      </c>
      <c r="C534" s="207"/>
    </row>
    <row r="535" ht="15" customHeight="1" spans="1:3">
      <c r="A535" s="210" t="s">
        <v>501</v>
      </c>
      <c r="B535" s="208">
        <v>40</v>
      </c>
      <c r="C535" s="207"/>
    </row>
    <row r="536" ht="15" customHeight="1" spans="1:3">
      <c r="A536" s="210" t="s">
        <v>502</v>
      </c>
      <c r="B536" s="208">
        <v>18</v>
      </c>
      <c r="C536" s="207"/>
    </row>
    <row r="537" ht="15" customHeight="1" spans="1:3">
      <c r="A537" s="205" t="s">
        <v>503</v>
      </c>
      <c r="B537" s="208">
        <v>1848</v>
      </c>
      <c r="C537" s="207"/>
    </row>
    <row r="538" ht="15" customHeight="1" spans="1:3">
      <c r="A538" s="210" t="s">
        <v>144</v>
      </c>
      <c r="B538" s="208">
        <v>1182</v>
      </c>
      <c r="C538" s="207"/>
    </row>
    <row r="539" ht="15" customHeight="1" spans="1:3">
      <c r="A539" s="210" t="s">
        <v>145</v>
      </c>
      <c r="B539" s="208">
        <v>0</v>
      </c>
      <c r="C539" s="207"/>
    </row>
    <row r="540" ht="15" customHeight="1" spans="1:3">
      <c r="A540" s="210" t="s">
        <v>146</v>
      </c>
      <c r="B540" s="208">
        <v>0</v>
      </c>
      <c r="C540" s="207"/>
    </row>
    <row r="541" ht="15" customHeight="1" spans="1:3">
      <c r="A541" s="210" t="s">
        <v>504</v>
      </c>
      <c r="B541" s="208">
        <v>0</v>
      </c>
      <c r="C541" s="207"/>
    </row>
    <row r="542" ht="15" customHeight="1" spans="1:3">
      <c r="A542" s="210" t="s">
        <v>505</v>
      </c>
      <c r="B542" s="208">
        <v>189</v>
      </c>
      <c r="C542" s="207"/>
    </row>
    <row r="543" ht="15" customHeight="1" spans="1:3">
      <c r="A543" s="210" t="s">
        <v>506</v>
      </c>
      <c r="B543" s="208">
        <v>69</v>
      </c>
      <c r="C543" s="207"/>
    </row>
    <row r="544" ht="15" customHeight="1" spans="1:3">
      <c r="A544" s="210" t="s">
        <v>507</v>
      </c>
      <c r="B544" s="208">
        <v>408</v>
      </c>
      <c r="C544" s="207"/>
    </row>
    <row r="545" ht="15" customHeight="1" spans="1:3">
      <c r="A545" s="215" t="s">
        <v>508</v>
      </c>
      <c r="B545" s="208">
        <v>1857</v>
      </c>
      <c r="C545" s="207">
        <f>C546</f>
        <v>100</v>
      </c>
    </row>
    <row r="546" ht="15" customHeight="1" spans="1:3">
      <c r="A546" s="210" t="s">
        <v>509</v>
      </c>
      <c r="B546" s="208">
        <v>0</v>
      </c>
      <c r="C546" s="207">
        <v>100</v>
      </c>
    </row>
    <row r="547" ht="15" customHeight="1" spans="1:3">
      <c r="A547" s="210" t="s">
        <v>510</v>
      </c>
      <c r="B547" s="208">
        <v>40</v>
      </c>
      <c r="C547" s="207"/>
    </row>
    <row r="548" ht="15" customHeight="1" spans="1:3">
      <c r="A548" s="210" t="s">
        <v>511</v>
      </c>
      <c r="B548" s="208">
        <v>1817</v>
      </c>
      <c r="C548" s="207"/>
    </row>
    <row r="549" ht="15" customHeight="1" spans="1:4">
      <c r="A549" s="205" t="s">
        <v>512</v>
      </c>
      <c r="B549" s="208">
        <v>54453</v>
      </c>
      <c r="C549" s="207">
        <f>1029+150</f>
        <v>1179</v>
      </c>
      <c r="D549" s="65">
        <f>C549</f>
        <v>1179</v>
      </c>
    </row>
    <row r="550" ht="15" customHeight="1" spans="1:3">
      <c r="A550" s="205" t="s">
        <v>513</v>
      </c>
      <c r="B550" s="208">
        <v>3138</v>
      </c>
      <c r="C550" s="207">
        <f>C566+C568</f>
        <v>900</v>
      </c>
    </row>
    <row r="551" ht="15" customHeight="1" spans="1:3">
      <c r="A551" s="210" t="s">
        <v>144</v>
      </c>
      <c r="B551" s="208">
        <v>541</v>
      </c>
      <c r="C551" s="207"/>
    </row>
    <row r="552" ht="15" customHeight="1" spans="1:3">
      <c r="A552" s="210" t="s">
        <v>145</v>
      </c>
      <c r="B552" s="208">
        <v>1</v>
      </c>
      <c r="C552" s="207"/>
    </row>
    <row r="553" ht="15" customHeight="1" spans="1:3">
      <c r="A553" s="210" t="s">
        <v>146</v>
      </c>
      <c r="B553" s="208">
        <v>0</v>
      </c>
      <c r="C553" s="207"/>
    </row>
    <row r="554" ht="15" customHeight="1" spans="1:3">
      <c r="A554" s="210" t="s">
        <v>514</v>
      </c>
      <c r="B554" s="208">
        <v>0</v>
      </c>
      <c r="C554" s="207"/>
    </row>
    <row r="555" ht="15" customHeight="1" spans="1:3">
      <c r="A555" s="210" t="s">
        <v>515</v>
      </c>
      <c r="B555" s="208">
        <v>146</v>
      </c>
      <c r="C555" s="207"/>
    </row>
    <row r="556" ht="15" customHeight="1" spans="1:3">
      <c r="A556" s="210" t="s">
        <v>516</v>
      </c>
      <c r="B556" s="208">
        <v>0</v>
      </c>
      <c r="C556" s="207"/>
    </row>
    <row r="557" ht="15" customHeight="1" spans="1:3">
      <c r="A557" s="210" t="s">
        <v>517</v>
      </c>
      <c r="B557" s="208">
        <v>11</v>
      </c>
      <c r="C557" s="207"/>
    </row>
    <row r="558" ht="15" customHeight="1" spans="1:3">
      <c r="A558" s="210" t="s">
        <v>185</v>
      </c>
      <c r="B558" s="208">
        <v>0</v>
      </c>
      <c r="C558" s="207"/>
    </row>
    <row r="559" ht="15" customHeight="1" spans="1:3">
      <c r="A559" s="210" t="s">
        <v>518</v>
      </c>
      <c r="B559" s="208">
        <v>870</v>
      </c>
      <c r="C559" s="207"/>
    </row>
    <row r="560" ht="15" customHeight="1" spans="1:3">
      <c r="A560" s="210" t="s">
        <v>519</v>
      </c>
      <c r="B560" s="208">
        <v>2</v>
      </c>
      <c r="C560" s="207"/>
    </row>
    <row r="561" ht="15" customHeight="1" spans="1:3">
      <c r="A561" s="210" t="s">
        <v>520</v>
      </c>
      <c r="B561" s="208">
        <v>165</v>
      </c>
      <c r="C561" s="207"/>
    </row>
    <row r="562" ht="15" customHeight="1" spans="1:3">
      <c r="A562" s="210" t="s">
        <v>521</v>
      </c>
      <c r="B562" s="208">
        <v>49</v>
      </c>
      <c r="C562" s="207"/>
    </row>
    <row r="563" ht="15" customHeight="1" spans="1:3">
      <c r="A563" s="210" t="s">
        <v>522</v>
      </c>
      <c r="B563" s="208">
        <v>0</v>
      </c>
      <c r="C563" s="207"/>
    </row>
    <row r="564" ht="15" customHeight="1" spans="1:3">
      <c r="A564" s="210" t="s">
        <v>523</v>
      </c>
      <c r="B564" s="208">
        <v>0</v>
      </c>
      <c r="C564" s="207"/>
    </row>
    <row r="565" s="65" customFormat="1" ht="15" customHeight="1" spans="1:3">
      <c r="A565" s="210" t="s">
        <v>524</v>
      </c>
      <c r="B565" s="208">
        <v>0</v>
      </c>
      <c r="C565" s="207"/>
    </row>
    <row r="566" ht="15" customHeight="1" spans="1:3">
      <c r="A566" s="210" t="s">
        <v>525</v>
      </c>
      <c r="B566" s="208">
        <v>130</v>
      </c>
      <c r="C566" s="207">
        <v>500</v>
      </c>
    </row>
    <row r="567" ht="15" customHeight="1" spans="1:3">
      <c r="A567" s="210" t="s">
        <v>153</v>
      </c>
      <c r="B567" s="208">
        <v>129</v>
      </c>
      <c r="C567" s="207"/>
    </row>
    <row r="568" ht="15" customHeight="1" spans="1:4">
      <c r="A568" s="210" t="s">
        <v>526</v>
      </c>
      <c r="B568" s="208">
        <v>1094</v>
      </c>
      <c r="C568" s="207">
        <f>250+150</f>
        <v>400</v>
      </c>
      <c r="D568" s="200"/>
    </row>
    <row r="569" ht="15" customHeight="1" spans="1:4">
      <c r="A569" s="205" t="s">
        <v>527</v>
      </c>
      <c r="B569" s="208">
        <v>1384</v>
      </c>
      <c r="C569" s="207">
        <f>C576</f>
        <v>20</v>
      </c>
      <c r="D569" s="200"/>
    </row>
    <row r="570" ht="15" customHeight="1" spans="1:3">
      <c r="A570" s="210" t="s">
        <v>144</v>
      </c>
      <c r="B570" s="208">
        <v>453</v>
      </c>
      <c r="C570" s="207"/>
    </row>
    <row r="571" ht="15" customHeight="1" spans="1:3">
      <c r="A571" s="210" t="s">
        <v>145</v>
      </c>
      <c r="B571" s="208">
        <v>0</v>
      </c>
      <c r="C571" s="207"/>
    </row>
    <row r="572" ht="15" customHeight="1" spans="1:3">
      <c r="A572" s="210" t="s">
        <v>146</v>
      </c>
      <c r="B572" s="208">
        <v>0</v>
      </c>
      <c r="C572" s="207"/>
    </row>
    <row r="573" ht="15" customHeight="1" spans="1:3">
      <c r="A573" s="210" t="s">
        <v>528</v>
      </c>
      <c r="B573" s="208">
        <v>0</v>
      </c>
      <c r="C573" s="207"/>
    </row>
    <row r="574" ht="15" customHeight="1" spans="1:3">
      <c r="A574" s="210" t="s">
        <v>529</v>
      </c>
      <c r="B574" s="208">
        <v>0</v>
      </c>
      <c r="C574" s="207"/>
    </row>
    <row r="575" ht="15" customHeight="1" spans="1:3">
      <c r="A575" s="210" t="s">
        <v>530</v>
      </c>
      <c r="B575" s="208">
        <v>0</v>
      </c>
      <c r="C575" s="207"/>
    </row>
    <row r="576" ht="15" customHeight="1" spans="1:3">
      <c r="A576" s="210" t="s">
        <v>531</v>
      </c>
      <c r="B576" s="208">
        <v>931</v>
      </c>
      <c r="C576" s="207">
        <v>20</v>
      </c>
    </row>
    <row r="577" ht="15" customHeight="1" spans="1:3">
      <c r="A577" s="205" t="s">
        <v>532</v>
      </c>
      <c r="B577" s="208">
        <v>0</v>
      </c>
      <c r="C577" s="207"/>
    </row>
    <row r="578" ht="15" customHeight="1" spans="1:3">
      <c r="A578" s="210" t="s">
        <v>533</v>
      </c>
      <c r="B578" s="208">
        <v>0</v>
      </c>
      <c r="C578" s="207"/>
    </row>
    <row r="579" ht="15" customHeight="1" spans="1:3">
      <c r="A579" s="205" t="s">
        <v>534</v>
      </c>
      <c r="B579" s="208">
        <v>33133</v>
      </c>
      <c r="C579" s="207">
        <f>C580+C583+C586+C587</f>
        <v>196</v>
      </c>
    </row>
    <row r="580" ht="15" customHeight="1" spans="1:3">
      <c r="A580" s="210" t="s">
        <v>535</v>
      </c>
      <c r="B580" s="208">
        <v>532</v>
      </c>
      <c r="C580" s="207">
        <v>10</v>
      </c>
    </row>
    <row r="581" ht="15" customHeight="1" spans="1:3">
      <c r="A581" s="210" t="s">
        <v>536</v>
      </c>
      <c r="B581" s="208">
        <v>57</v>
      </c>
      <c r="C581" s="207"/>
    </row>
    <row r="582" ht="15" customHeight="1" spans="1:3">
      <c r="A582" s="210" t="s">
        <v>537</v>
      </c>
      <c r="B582" s="208">
        <v>0</v>
      </c>
      <c r="C582" s="207"/>
    </row>
    <row r="583" ht="15" customHeight="1" spans="1:3">
      <c r="A583" s="210" t="s">
        <v>538</v>
      </c>
      <c r="B583" s="208">
        <v>14872</v>
      </c>
      <c r="C583" s="207">
        <v>152</v>
      </c>
    </row>
    <row r="584" ht="15" customHeight="1" spans="1:3">
      <c r="A584" s="210" t="s">
        <v>539</v>
      </c>
      <c r="B584" s="208">
        <v>410</v>
      </c>
      <c r="C584" s="207"/>
    </row>
    <row r="585" ht="15" customHeight="1" spans="1:3">
      <c r="A585" s="210" t="s">
        <v>540</v>
      </c>
      <c r="B585" s="208">
        <v>14328</v>
      </c>
      <c r="C585" s="207"/>
    </row>
    <row r="586" ht="15" customHeight="1" spans="1:3">
      <c r="A586" s="210" t="s">
        <v>541</v>
      </c>
      <c r="B586" s="208">
        <v>2934</v>
      </c>
      <c r="C586" s="207">
        <v>30</v>
      </c>
    </row>
    <row r="587" ht="15" customHeight="1" spans="1:3">
      <c r="A587" s="210" t="s">
        <v>542</v>
      </c>
      <c r="B587" s="208">
        <v>0</v>
      </c>
      <c r="C587" s="207">
        <v>4</v>
      </c>
    </row>
    <row r="588" ht="15" customHeight="1" spans="1:3">
      <c r="A588" s="205" t="s">
        <v>543</v>
      </c>
      <c r="B588" s="208">
        <v>0</v>
      </c>
      <c r="C588" s="207"/>
    </row>
    <row r="589" ht="15" customHeight="1" spans="1:3">
      <c r="A589" s="210" t="s">
        <v>544</v>
      </c>
      <c r="B589" s="208">
        <v>0</v>
      </c>
      <c r="C589" s="207"/>
    </row>
    <row r="590" ht="15" customHeight="1" spans="1:3">
      <c r="A590" s="210" t="s">
        <v>545</v>
      </c>
      <c r="B590" s="208">
        <v>0</v>
      </c>
      <c r="C590" s="207"/>
    </row>
    <row r="591" ht="15" customHeight="1" spans="1:3">
      <c r="A591" s="210" t="s">
        <v>546</v>
      </c>
      <c r="B591" s="208">
        <v>0</v>
      </c>
      <c r="C591" s="207"/>
    </row>
    <row r="592" ht="15" customHeight="1" spans="1:3">
      <c r="A592" s="205" t="s">
        <v>547</v>
      </c>
      <c r="B592" s="208">
        <v>3463</v>
      </c>
      <c r="C592" s="207">
        <f>C601</f>
        <v>20</v>
      </c>
    </row>
    <row r="593" ht="15" customHeight="1" spans="1:3">
      <c r="A593" s="210" t="s">
        <v>548</v>
      </c>
      <c r="B593" s="208">
        <v>0</v>
      </c>
      <c r="C593" s="207"/>
    </row>
    <row r="594" ht="15" customHeight="1" spans="1:3">
      <c r="A594" s="210" t="s">
        <v>549</v>
      </c>
      <c r="B594" s="208">
        <v>0</v>
      </c>
      <c r="C594" s="207"/>
    </row>
    <row r="595" ht="15" customHeight="1" spans="1:3">
      <c r="A595" s="210" t="s">
        <v>550</v>
      </c>
      <c r="B595" s="208">
        <v>0</v>
      </c>
      <c r="C595" s="207"/>
    </row>
    <row r="596" ht="15" customHeight="1" spans="1:3">
      <c r="A596" s="210" t="s">
        <v>551</v>
      </c>
      <c r="B596" s="208">
        <v>0</v>
      </c>
      <c r="C596" s="207"/>
    </row>
    <row r="597" ht="15" customHeight="1" spans="1:3">
      <c r="A597" s="210" t="s">
        <v>552</v>
      </c>
      <c r="B597" s="208">
        <v>0</v>
      </c>
      <c r="C597" s="207"/>
    </row>
    <row r="598" ht="15" customHeight="1" spans="1:3">
      <c r="A598" s="210" t="s">
        <v>553</v>
      </c>
      <c r="B598" s="208">
        <v>0</v>
      </c>
      <c r="C598" s="207"/>
    </row>
    <row r="599" ht="15" customHeight="1" spans="1:3">
      <c r="A599" s="210" t="s">
        <v>554</v>
      </c>
      <c r="B599" s="208">
        <v>0</v>
      </c>
      <c r="C599" s="207"/>
    </row>
    <row r="600" ht="15" customHeight="1" spans="1:3">
      <c r="A600" s="210" t="s">
        <v>555</v>
      </c>
      <c r="B600" s="208">
        <v>0</v>
      </c>
      <c r="C600" s="207"/>
    </row>
    <row r="601" ht="15" customHeight="1" spans="1:3">
      <c r="A601" s="210" t="s">
        <v>556</v>
      </c>
      <c r="B601" s="208">
        <v>3463</v>
      </c>
      <c r="C601" s="207">
        <v>20</v>
      </c>
    </row>
    <row r="602" ht="15" customHeight="1" spans="1:3">
      <c r="A602" s="205" t="s">
        <v>557</v>
      </c>
      <c r="B602" s="208">
        <v>3653</v>
      </c>
      <c r="C602" s="207"/>
    </row>
    <row r="603" ht="15" customHeight="1" spans="1:3">
      <c r="A603" s="210" t="s">
        <v>558</v>
      </c>
      <c r="B603" s="208">
        <v>2281</v>
      </c>
      <c r="C603" s="207"/>
    </row>
    <row r="604" ht="15" customHeight="1" spans="1:3">
      <c r="A604" s="210" t="s">
        <v>559</v>
      </c>
      <c r="B604" s="208">
        <v>18</v>
      </c>
      <c r="C604" s="207"/>
    </row>
    <row r="605" ht="15" customHeight="1" spans="1:3">
      <c r="A605" s="210" t="s">
        <v>560</v>
      </c>
      <c r="B605" s="208">
        <v>0</v>
      </c>
      <c r="C605" s="207"/>
    </row>
    <row r="606" ht="15" customHeight="1" spans="1:3">
      <c r="A606" s="210" t="s">
        <v>561</v>
      </c>
      <c r="B606" s="208">
        <v>24</v>
      </c>
      <c r="C606" s="207"/>
    </row>
    <row r="607" ht="15" customHeight="1" spans="1:3">
      <c r="A607" s="210" t="s">
        <v>562</v>
      </c>
      <c r="B607" s="208">
        <v>0</v>
      </c>
      <c r="C607" s="207"/>
    </row>
    <row r="608" ht="15" customHeight="1" spans="1:3">
      <c r="A608" s="210" t="s">
        <v>563</v>
      </c>
      <c r="B608" s="208">
        <v>0</v>
      </c>
      <c r="C608" s="207"/>
    </row>
    <row r="609" ht="15" customHeight="1" spans="1:3">
      <c r="A609" s="210" t="s">
        <v>564</v>
      </c>
      <c r="B609" s="208">
        <v>1330</v>
      </c>
      <c r="C609" s="207"/>
    </row>
    <row r="610" ht="15" customHeight="1" spans="1:3">
      <c r="A610" s="205" t="s">
        <v>565</v>
      </c>
      <c r="B610" s="208">
        <v>1556</v>
      </c>
      <c r="C610" s="207"/>
    </row>
    <row r="611" ht="15" customHeight="1" spans="1:3">
      <c r="A611" s="210" t="s">
        <v>566</v>
      </c>
      <c r="B611" s="208">
        <v>0</v>
      </c>
      <c r="C611" s="207"/>
    </row>
    <row r="612" ht="15" customHeight="1" spans="1:3">
      <c r="A612" s="210" t="s">
        <v>567</v>
      </c>
      <c r="B612" s="208">
        <v>26</v>
      </c>
      <c r="C612" s="207"/>
    </row>
    <row r="613" ht="15" customHeight="1" spans="1:3">
      <c r="A613" s="210" t="s">
        <v>568</v>
      </c>
      <c r="B613" s="208">
        <v>146</v>
      </c>
      <c r="C613" s="207"/>
    </row>
    <row r="614" ht="15" customHeight="1" spans="1:3">
      <c r="A614" s="210" t="s">
        <v>569</v>
      </c>
      <c r="B614" s="208">
        <v>0</v>
      </c>
      <c r="C614" s="207"/>
    </row>
    <row r="615" ht="15" customHeight="1" spans="1:3">
      <c r="A615" s="210" t="s">
        <v>570</v>
      </c>
      <c r="B615" s="208">
        <v>1140</v>
      </c>
      <c r="C615" s="207"/>
    </row>
    <row r="616" ht="15" customHeight="1" spans="1:3">
      <c r="A616" s="210" t="s">
        <v>571</v>
      </c>
      <c r="B616" s="208">
        <v>244</v>
      </c>
      <c r="C616" s="207"/>
    </row>
    <row r="617" ht="15" customHeight="1" spans="1:3">
      <c r="A617" s="205" t="s">
        <v>572</v>
      </c>
      <c r="B617" s="208">
        <v>2098</v>
      </c>
      <c r="C617" s="207"/>
    </row>
    <row r="618" ht="15" customHeight="1" spans="1:3">
      <c r="A618" s="210" t="s">
        <v>573</v>
      </c>
      <c r="B618" s="208">
        <v>622</v>
      </c>
      <c r="C618" s="207"/>
    </row>
    <row r="619" ht="15" customHeight="1" spans="1:3">
      <c r="A619" s="210" t="s">
        <v>574</v>
      </c>
      <c r="B619" s="208">
        <v>0</v>
      </c>
      <c r="C619" s="207"/>
    </row>
    <row r="620" ht="15" customHeight="1" spans="1:3">
      <c r="A620" s="210" t="s">
        <v>575</v>
      </c>
      <c r="B620" s="208">
        <v>0</v>
      </c>
      <c r="C620" s="207"/>
    </row>
    <row r="621" ht="15" customHeight="1" spans="1:3">
      <c r="A621" s="210" t="s">
        <v>576</v>
      </c>
      <c r="B621" s="208">
        <v>0</v>
      </c>
      <c r="C621" s="207"/>
    </row>
    <row r="622" ht="15" customHeight="1" spans="1:3">
      <c r="A622" s="210" t="s">
        <v>577</v>
      </c>
      <c r="B622" s="208">
        <v>1106</v>
      </c>
      <c r="C622" s="207"/>
    </row>
    <row r="623" ht="15" customHeight="1" spans="1:3">
      <c r="A623" s="210" t="s">
        <v>578</v>
      </c>
      <c r="B623" s="208">
        <v>348</v>
      </c>
      <c r="C623" s="207"/>
    </row>
    <row r="624" ht="15" customHeight="1" spans="1:3">
      <c r="A624" s="210" t="s">
        <v>579</v>
      </c>
      <c r="B624" s="208">
        <v>22</v>
      </c>
      <c r="C624" s="207"/>
    </row>
    <row r="625" ht="15" customHeight="1" spans="1:3">
      <c r="A625" s="205" t="s">
        <v>580</v>
      </c>
      <c r="B625" s="208">
        <v>1387</v>
      </c>
      <c r="C625" s="207"/>
    </row>
    <row r="626" ht="15" customHeight="1" spans="1:3">
      <c r="A626" s="210" t="s">
        <v>144</v>
      </c>
      <c r="B626" s="208">
        <v>138</v>
      </c>
      <c r="C626" s="207"/>
    </row>
    <row r="627" ht="15" customHeight="1" spans="1:3">
      <c r="A627" s="210" t="s">
        <v>145</v>
      </c>
      <c r="B627" s="208">
        <v>0</v>
      </c>
      <c r="C627" s="207"/>
    </row>
    <row r="628" ht="15" customHeight="1" spans="1:3">
      <c r="A628" s="210" t="s">
        <v>146</v>
      </c>
      <c r="B628" s="208">
        <v>0</v>
      </c>
      <c r="C628" s="207"/>
    </row>
    <row r="629" ht="15" customHeight="1" spans="1:3">
      <c r="A629" s="210" t="s">
        <v>581</v>
      </c>
      <c r="B629" s="208">
        <v>18</v>
      </c>
      <c r="C629" s="207"/>
    </row>
    <row r="630" ht="15" customHeight="1" spans="1:3">
      <c r="A630" s="210" t="s">
        <v>582</v>
      </c>
      <c r="B630" s="208">
        <v>23</v>
      </c>
      <c r="C630" s="207"/>
    </row>
    <row r="631" ht="15" customHeight="1" spans="1:3">
      <c r="A631" s="210" t="s">
        <v>583</v>
      </c>
      <c r="B631" s="208">
        <v>0</v>
      </c>
      <c r="C631" s="207"/>
    </row>
    <row r="632" ht="15" customHeight="1" spans="1:3">
      <c r="A632" s="210" t="s">
        <v>584</v>
      </c>
      <c r="B632" s="208">
        <v>0</v>
      </c>
      <c r="C632" s="207"/>
    </row>
    <row r="633" ht="15" customHeight="1" spans="1:3">
      <c r="A633" s="210" t="s">
        <v>585</v>
      </c>
      <c r="B633" s="208">
        <v>1208</v>
      </c>
      <c r="C633" s="207"/>
    </row>
    <row r="634" ht="15" customHeight="1" spans="1:3">
      <c r="A634" s="205" t="s">
        <v>586</v>
      </c>
      <c r="B634" s="208">
        <v>52</v>
      </c>
      <c r="C634" s="207"/>
    </row>
    <row r="635" ht="15" customHeight="1" spans="1:3">
      <c r="A635" s="210" t="s">
        <v>144</v>
      </c>
      <c r="B635" s="208">
        <v>40</v>
      </c>
      <c r="C635" s="207"/>
    </row>
    <row r="636" ht="15" customHeight="1" spans="1:3">
      <c r="A636" s="210" t="s">
        <v>145</v>
      </c>
      <c r="B636" s="208">
        <v>0</v>
      </c>
      <c r="C636" s="207"/>
    </row>
    <row r="637" ht="15" customHeight="1" spans="1:3">
      <c r="A637" s="210" t="s">
        <v>146</v>
      </c>
      <c r="B637" s="208">
        <v>0</v>
      </c>
      <c r="C637" s="207"/>
    </row>
    <row r="638" ht="15" customHeight="1" spans="1:3">
      <c r="A638" s="210" t="s">
        <v>587</v>
      </c>
      <c r="B638" s="208">
        <v>12</v>
      </c>
      <c r="C638" s="207"/>
    </row>
    <row r="639" ht="15" customHeight="1" spans="1:3">
      <c r="A639" s="205" t="s">
        <v>588</v>
      </c>
      <c r="B639" s="208">
        <v>0</v>
      </c>
      <c r="C639" s="207"/>
    </row>
    <row r="640" ht="15" customHeight="1" spans="1:3">
      <c r="A640" s="210" t="s">
        <v>589</v>
      </c>
      <c r="B640" s="208">
        <v>0</v>
      </c>
      <c r="C640" s="207"/>
    </row>
    <row r="641" ht="15" customHeight="1" spans="1:3">
      <c r="A641" s="210" t="s">
        <v>590</v>
      </c>
      <c r="B641" s="208">
        <v>0</v>
      </c>
      <c r="C641" s="207"/>
    </row>
    <row r="642" ht="15" customHeight="1" spans="1:3">
      <c r="A642" s="205" t="s">
        <v>591</v>
      </c>
      <c r="B642" s="208">
        <v>335</v>
      </c>
      <c r="C642" s="207"/>
    </row>
    <row r="643" ht="15" customHeight="1" spans="1:3">
      <c r="A643" s="210" t="s">
        <v>592</v>
      </c>
      <c r="B643" s="208">
        <v>0</v>
      </c>
      <c r="C643" s="207"/>
    </row>
    <row r="644" ht="15" customHeight="1" spans="1:3">
      <c r="A644" s="210" t="s">
        <v>593</v>
      </c>
      <c r="B644" s="208">
        <v>335</v>
      </c>
      <c r="C644" s="207"/>
    </row>
    <row r="645" ht="15" customHeight="1" spans="1:3">
      <c r="A645" s="205" t="s">
        <v>594</v>
      </c>
      <c r="B645" s="208">
        <v>0</v>
      </c>
      <c r="C645" s="207"/>
    </row>
    <row r="646" ht="15" customHeight="1" spans="1:3">
      <c r="A646" s="210" t="s">
        <v>595</v>
      </c>
      <c r="B646" s="208">
        <v>0</v>
      </c>
      <c r="C646" s="207"/>
    </row>
    <row r="647" ht="15" customHeight="1" spans="1:3">
      <c r="A647" s="210" t="s">
        <v>596</v>
      </c>
      <c r="B647" s="208">
        <v>0</v>
      </c>
      <c r="C647" s="207"/>
    </row>
    <row r="648" ht="15" customHeight="1" spans="1:3">
      <c r="A648" s="205" t="s">
        <v>597</v>
      </c>
      <c r="B648" s="208">
        <v>0</v>
      </c>
      <c r="C648" s="207"/>
    </row>
    <row r="649" ht="15" customHeight="1" spans="1:3">
      <c r="A649" s="210" t="s">
        <v>598</v>
      </c>
      <c r="B649" s="208">
        <v>0</v>
      </c>
      <c r="C649" s="207"/>
    </row>
    <row r="650" ht="15" customHeight="1" spans="1:3">
      <c r="A650" s="210" t="s">
        <v>599</v>
      </c>
      <c r="B650" s="208">
        <v>0</v>
      </c>
      <c r="C650" s="207"/>
    </row>
    <row r="651" ht="15" customHeight="1" spans="1:3">
      <c r="A651" s="205" t="s">
        <v>600</v>
      </c>
      <c r="B651" s="208">
        <v>6</v>
      </c>
      <c r="C651" s="207"/>
    </row>
    <row r="652" ht="15" customHeight="1" spans="1:3">
      <c r="A652" s="210" t="s">
        <v>601</v>
      </c>
      <c r="B652" s="208">
        <v>6</v>
      </c>
      <c r="C652" s="207"/>
    </row>
    <row r="653" ht="15" customHeight="1" spans="1:3">
      <c r="A653" s="210" t="s">
        <v>602</v>
      </c>
      <c r="B653" s="208">
        <v>0</v>
      </c>
      <c r="C653" s="207"/>
    </row>
    <row r="654" ht="15" customHeight="1" spans="1:3">
      <c r="A654" s="205" t="s">
        <v>603</v>
      </c>
      <c r="B654" s="208">
        <v>0</v>
      </c>
      <c r="C654" s="207"/>
    </row>
    <row r="655" ht="15" customHeight="1" spans="1:3">
      <c r="A655" s="210" t="s">
        <v>604</v>
      </c>
      <c r="B655" s="208">
        <v>0</v>
      </c>
      <c r="C655" s="207"/>
    </row>
    <row r="656" ht="15" customHeight="1" spans="1:3">
      <c r="A656" s="210" t="s">
        <v>605</v>
      </c>
      <c r="B656" s="208">
        <v>0</v>
      </c>
      <c r="C656" s="207"/>
    </row>
    <row r="657" ht="15" customHeight="1" spans="1:3">
      <c r="A657" s="210" t="s">
        <v>606</v>
      </c>
      <c r="B657" s="208">
        <v>0</v>
      </c>
      <c r="C657" s="207"/>
    </row>
    <row r="658" ht="15" customHeight="1" spans="1:3">
      <c r="A658" s="205" t="s">
        <v>607</v>
      </c>
      <c r="B658" s="208">
        <v>1688</v>
      </c>
      <c r="C658" s="207">
        <f>C659+C660+C661</f>
        <v>22</v>
      </c>
    </row>
    <row r="659" ht="15" customHeight="1" spans="1:3">
      <c r="A659" s="210" t="s">
        <v>608</v>
      </c>
      <c r="B659" s="208">
        <v>510</v>
      </c>
      <c r="C659" s="207">
        <v>7</v>
      </c>
    </row>
    <row r="660" ht="15" customHeight="1" spans="1:3">
      <c r="A660" s="210" t="s">
        <v>609</v>
      </c>
      <c r="B660" s="208">
        <v>1160</v>
      </c>
      <c r="C660" s="207">
        <v>10</v>
      </c>
    </row>
    <row r="661" ht="15" customHeight="1" spans="1:3">
      <c r="A661" s="210" t="s">
        <v>610</v>
      </c>
      <c r="B661" s="208">
        <v>18</v>
      </c>
      <c r="C661" s="207">
        <v>5</v>
      </c>
    </row>
    <row r="662" ht="15" customHeight="1" spans="1:3">
      <c r="A662" s="205" t="s">
        <v>611</v>
      </c>
      <c r="B662" s="208">
        <v>1433</v>
      </c>
      <c r="C662" s="207">
        <f>C669</f>
        <v>20</v>
      </c>
    </row>
    <row r="663" ht="15" customHeight="1" spans="1:3">
      <c r="A663" s="210" t="s">
        <v>144</v>
      </c>
      <c r="B663" s="208">
        <v>94</v>
      </c>
      <c r="C663" s="207"/>
    </row>
    <row r="664" ht="15" customHeight="1" spans="1:3">
      <c r="A664" s="210" t="s">
        <v>145</v>
      </c>
      <c r="B664" s="208">
        <v>0</v>
      </c>
      <c r="C664" s="207"/>
    </row>
    <row r="665" ht="15" customHeight="1" spans="1:3">
      <c r="A665" s="210" t="s">
        <v>146</v>
      </c>
      <c r="B665" s="208">
        <v>0</v>
      </c>
      <c r="C665" s="207"/>
    </row>
    <row r="666" ht="15" customHeight="1" spans="1:3">
      <c r="A666" s="210" t="s">
        <v>612</v>
      </c>
      <c r="B666" s="208">
        <v>10</v>
      </c>
      <c r="C666" s="207"/>
    </row>
    <row r="667" ht="15" customHeight="1" spans="1:3">
      <c r="A667" s="210" t="s">
        <v>613</v>
      </c>
      <c r="B667" s="208">
        <v>0</v>
      </c>
      <c r="C667" s="207"/>
    </row>
    <row r="668" ht="15" customHeight="1" spans="1:3">
      <c r="A668" s="210" t="s">
        <v>153</v>
      </c>
      <c r="B668" s="208">
        <v>10</v>
      </c>
      <c r="C668" s="207"/>
    </row>
    <row r="669" ht="15" customHeight="1" spans="1:3">
      <c r="A669" s="210" t="s">
        <v>614</v>
      </c>
      <c r="B669" s="208">
        <v>1319</v>
      </c>
      <c r="C669" s="207">
        <v>20</v>
      </c>
    </row>
    <row r="670" ht="15" customHeight="1" spans="1:3">
      <c r="A670" s="205" t="s">
        <v>615</v>
      </c>
      <c r="B670" s="208">
        <v>0</v>
      </c>
      <c r="C670" s="207"/>
    </row>
    <row r="671" ht="15" customHeight="1" spans="1:3">
      <c r="A671" s="210" t="s">
        <v>616</v>
      </c>
      <c r="B671" s="208">
        <v>0</v>
      </c>
      <c r="C671" s="207"/>
    </row>
    <row r="672" ht="15" customHeight="1" spans="1:3">
      <c r="A672" s="210" t="s">
        <v>617</v>
      </c>
      <c r="B672" s="208">
        <v>0</v>
      </c>
      <c r="C672" s="207"/>
    </row>
    <row r="673" ht="15" customHeight="1" spans="1:3">
      <c r="A673" s="205" t="s">
        <v>618</v>
      </c>
      <c r="B673" s="208">
        <v>1127</v>
      </c>
      <c r="C673" s="207"/>
    </row>
    <row r="674" ht="15" customHeight="1" spans="1:3">
      <c r="A674" s="210" t="s">
        <v>619</v>
      </c>
      <c r="B674" s="208">
        <v>1127</v>
      </c>
      <c r="C674" s="207"/>
    </row>
    <row r="675" ht="15" customHeight="1" spans="1:4">
      <c r="A675" s="205" t="s">
        <v>620</v>
      </c>
      <c r="B675" s="208">
        <v>32371</v>
      </c>
      <c r="C675" s="207">
        <v>699</v>
      </c>
      <c r="D675" s="65">
        <f>C675</f>
        <v>699</v>
      </c>
    </row>
    <row r="676" ht="15" customHeight="1" spans="1:3">
      <c r="A676" s="205" t="s">
        <v>621</v>
      </c>
      <c r="B676" s="208">
        <v>1341</v>
      </c>
      <c r="C676" s="207"/>
    </row>
    <row r="677" ht="15" customHeight="1" spans="1:3">
      <c r="A677" s="210" t="s">
        <v>144</v>
      </c>
      <c r="B677" s="208">
        <v>1079</v>
      </c>
      <c r="C677" s="207"/>
    </row>
    <row r="678" ht="15" customHeight="1" spans="1:3">
      <c r="A678" s="210" t="s">
        <v>145</v>
      </c>
      <c r="B678" s="208">
        <v>0</v>
      </c>
      <c r="C678" s="207"/>
    </row>
    <row r="679" ht="15" customHeight="1" spans="1:3">
      <c r="A679" s="210" t="s">
        <v>146</v>
      </c>
      <c r="B679" s="208">
        <v>0</v>
      </c>
      <c r="C679" s="207"/>
    </row>
    <row r="680" ht="15" customHeight="1" spans="1:3">
      <c r="A680" s="210" t="s">
        <v>622</v>
      </c>
      <c r="B680" s="208">
        <v>262</v>
      </c>
      <c r="C680" s="207"/>
    </row>
    <row r="681" ht="15" customHeight="1" spans="1:3">
      <c r="A681" s="205" t="s">
        <v>623</v>
      </c>
      <c r="B681" s="208">
        <v>3346</v>
      </c>
      <c r="C681" s="207"/>
    </row>
    <row r="682" ht="15" customHeight="1" spans="1:3">
      <c r="A682" s="210" t="s">
        <v>624</v>
      </c>
      <c r="B682" s="208">
        <v>236</v>
      </c>
      <c r="C682" s="207"/>
    </row>
    <row r="683" s="65" customFormat="1" ht="15" customHeight="1" spans="1:3">
      <c r="A683" s="210" t="s">
        <v>625</v>
      </c>
      <c r="B683" s="208">
        <v>166</v>
      </c>
      <c r="C683" s="207"/>
    </row>
    <row r="684" ht="15" customHeight="1" spans="1:3">
      <c r="A684" s="210" t="s">
        <v>626</v>
      </c>
      <c r="B684" s="208">
        <v>0</v>
      </c>
      <c r="C684" s="207"/>
    </row>
    <row r="685" ht="15" customHeight="1" spans="1:3">
      <c r="A685" s="210" t="s">
        <v>627</v>
      </c>
      <c r="B685" s="208">
        <v>100</v>
      </c>
      <c r="C685" s="207"/>
    </row>
    <row r="686" ht="15" customHeight="1" spans="1:3">
      <c r="A686" s="210" t="s">
        <v>628</v>
      </c>
      <c r="B686" s="208">
        <v>1587</v>
      </c>
      <c r="C686" s="207"/>
    </row>
    <row r="687" ht="15" customHeight="1" spans="1:4">
      <c r="A687" s="210" t="s">
        <v>629</v>
      </c>
      <c r="B687" s="208">
        <v>6</v>
      </c>
      <c r="C687" s="207"/>
      <c r="D687" s="200"/>
    </row>
    <row r="688" ht="15" customHeight="1" spans="1:3">
      <c r="A688" s="210" t="s">
        <v>630</v>
      </c>
      <c r="B688" s="208">
        <v>0</v>
      </c>
      <c r="C688" s="207"/>
    </row>
    <row r="689" ht="15" customHeight="1" spans="1:3">
      <c r="A689" s="210" t="s">
        <v>631</v>
      </c>
      <c r="B689" s="208">
        <v>3</v>
      </c>
      <c r="C689" s="207"/>
    </row>
    <row r="690" ht="15" customHeight="1" spans="1:3">
      <c r="A690" s="210" t="s">
        <v>632</v>
      </c>
      <c r="B690" s="208">
        <v>0</v>
      </c>
      <c r="C690" s="207"/>
    </row>
    <row r="691" ht="15" customHeight="1" spans="1:3">
      <c r="A691" s="210" t="s">
        <v>633</v>
      </c>
      <c r="B691" s="208">
        <v>0</v>
      </c>
      <c r="C691" s="207"/>
    </row>
    <row r="692" ht="15" customHeight="1" spans="1:3">
      <c r="A692" s="210" t="s">
        <v>634</v>
      </c>
      <c r="B692" s="208">
        <v>0</v>
      </c>
      <c r="C692" s="207"/>
    </row>
    <row r="693" ht="15" customHeight="1" spans="1:3">
      <c r="A693" s="210" t="s">
        <v>635</v>
      </c>
      <c r="B693" s="208">
        <v>0</v>
      </c>
      <c r="C693" s="207"/>
    </row>
    <row r="694" ht="15" customHeight="1" spans="1:3">
      <c r="A694" s="210" t="s">
        <v>636</v>
      </c>
      <c r="B694" s="208">
        <v>1248</v>
      </c>
      <c r="C694" s="207"/>
    </row>
    <row r="695" ht="15" customHeight="1" spans="1:3">
      <c r="A695" s="205" t="s">
        <v>637</v>
      </c>
      <c r="B695" s="208">
        <v>0</v>
      </c>
      <c r="C695" s="207"/>
    </row>
    <row r="696" ht="15" customHeight="1" spans="1:3">
      <c r="A696" s="210" t="s">
        <v>638</v>
      </c>
      <c r="B696" s="208">
        <v>0</v>
      </c>
      <c r="C696" s="207"/>
    </row>
    <row r="697" ht="15" customHeight="1" spans="1:3">
      <c r="A697" s="210" t="s">
        <v>639</v>
      </c>
      <c r="B697" s="208">
        <v>0</v>
      </c>
      <c r="C697" s="207"/>
    </row>
    <row r="698" ht="15" customHeight="1" spans="1:3">
      <c r="A698" s="210" t="s">
        <v>640</v>
      </c>
      <c r="B698" s="208">
        <v>0</v>
      </c>
      <c r="C698" s="207"/>
    </row>
    <row r="699" ht="15" customHeight="1" spans="1:3">
      <c r="A699" s="205" t="s">
        <v>641</v>
      </c>
      <c r="B699" s="208">
        <v>7522</v>
      </c>
      <c r="C699" s="207">
        <f>C709</f>
        <v>600</v>
      </c>
    </row>
    <row r="700" ht="15" customHeight="1" spans="1:3">
      <c r="A700" s="210" t="s">
        <v>642</v>
      </c>
      <c r="B700" s="208">
        <v>2119</v>
      </c>
      <c r="C700" s="207"/>
    </row>
    <row r="701" ht="15" customHeight="1" spans="1:3">
      <c r="A701" s="210" t="s">
        <v>643</v>
      </c>
      <c r="B701" s="208">
        <v>281</v>
      </c>
      <c r="C701" s="207"/>
    </row>
    <row r="702" ht="15" customHeight="1" spans="1:3">
      <c r="A702" s="210" t="s">
        <v>644</v>
      </c>
      <c r="B702" s="208">
        <v>477</v>
      </c>
      <c r="C702" s="207"/>
    </row>
    <row r="703" ht="15" customHeight="1" spans="1:3">
      <c r="A703" s="210" t="s">
        <v>645</v>
      </c>
      <c r="B703" s="208">
        <v>32</v>
      </c>
      <c r="C703" s="207"/>
    </row>
    <row r="704" ht="15" customHeight="1" spans="1:3">
      <c r="A704" s="210" t="s">
        <v>646</v>
      </c>
      <c r="B704" s="208">
        <v>42</v>
      </c>
      <c r="C704" s="207"/>
    </row>
    <row r="705" ht="15" customHeight="1" spans="1:3">
      <c r="A705" s="210" t="s">
        <v>647</v>
      </c>
      <c r="B705" s="208">
        <v>1534</v>
      </c>
      <c r="C705" s="207"/>
    </row>
    <row r="706" ht="15" customHeight="1" spans="1:3">
      <c r="A706" s="210" t="s">
        <v>648</v>
      </c>
      <c r="B706" s="208">
        <v>0</v>
      </c>
      <c r="C706" s="207"/>
    </row>
    <row r="707" ht="15" customHeight="1" spans="1:3">
      <c r="A707" s="210" t="s">
        <v>649</v>
      </c>
      <c r="B707" s="208">
        <v>41</v>
      </c>
      <c r="C707" s="207"/>
    </row>
    <row r="708" ht="15" customHeight="1" spans="1:3">
      <c r="A708" s="210" t="s">
        <v>650</v>
      </c>
      <c r="B708" s="208">
        <v>1229</v>
      </c>
      <c r="C708" s="207"/>
    </row>
    <row r="709" ht="15" customHeight="1" spans="1:3">
      <c r="A709" s="210" t="s">
        <v>651</v>
      </c>
      <c r="B709" s="208">
        <v>939</v>
      </c>
      <c r="C709" s="207">
        <v>600</v>
      </c>
    </row>
    <row r="710" ht="15" customHeight="1" spans="1:3">
      <c r="A710" s="210" t="s">
        <v>652</v>
      </c>
      <c r="B710" s="208">
        <v>828</v>
      </c>
      <c r="C710" s="207"/>
    </row>
    <row r="711" ht="15" customHeight="1" spans="1:3">
      <c r="A711" s="205" t="s">
        <v>653</v>
      </c>
      <c r="B711" s="208">
        <v>181</v>
      </c>
      <c r="C711" s="207"/>
    </row>
    <row r="712" ht="15" customHeight="1" spans="1:3">
      <c r="A712" s="210" t="s">
        <v>654</v>
      </c>
      <c r="B712" s="208">
        <v>181</v>
      </c>
      <c r="C712" s="207"/>
    </row>
    <row r="713" ht="15" customHeight="1" spans="1:3">
      <c r="A713" s="210" t="s">
        <v>655</v>
      </c>
      <c r="B713" s="208">
        <v>0</v>
      </c>
      <c r="C713" s="207"/>
    </row>
    <row r="714" ht="15" customHeight="1" spans="1:3">
      <c r="A714" s="205" t="s">
        <v>656</v>
      </c>
      <c r="B714" s="208">
        <v>2819</v>
      </c>
      <c r="C714" s="207"/>
    </row>
    <row r="715" ht="15" customHeight="1" spans="1:3">
      <c r="A715" s="210" t="s">
        <v>657</v>
      </c>
      <c r="B715" s="208">
        <v>0</v>
      </c>
      <c r="C715" s="207"/>
    </row>
    <row r="716" ht="15" customHeight="1" spans="1:3">
      <c r="A716" s="210" t="s">
        <v>658</v>
      </c>
      <c r="B716" s="208">
        <v>2818</v>
      </c>
      <c r="C716" s="207"/>
    </row>
    <row r="717" ht="15" customHeight="1" spans="1:3">
      <c r="A717" s="210" t="s">
        <v>659</v>
      </c>
      <c r="B717" s="208">
        <v>1</v>
      </c>
      <c r="C717" s="207"/>
    </row>
    <row r="718" ht="15" customHeight="1" spans="1:3">
      <c r="A718" s="205" t="s">
        <v>660</v>
      </c>
      <c r="B718" s="208">
        <v>11900</v>
      </c>
      <c r="C718" s="207">
        <f>C719+C721+C722</f>
        <v>65</v>
      </c>
    </row>
    <row r="719" ht="15" customHeight="1" spans="1:3">
      <c r="A719" s="210" t="s">
        <v>661</v>
      </c>
      <c r="B719" s="208">
        <v>4083</v>
      </c>
      <c r="C719" s="207">
        <v>49</v>
      </c>
    </row>
    <row r="720" ht="15" customHeight="1" spans="1:3">
      <c r="A720" s="210" t="s">
        <v>662</v>
      </c>
      <c r="B720" s="208">
        <v>6046</v>
      </c>
      <c r="C720" s="207"/>
    </row>
    <row r="721" ht="15" customHeight="1" spans="1:3">
      <c r="A721" s="210" t="s">
        <v>663</v>
      </c>
      <c r="B721" s="208">
        <v>1743</v>
      </c>
      <c r="C721" s="207">
        <v>14</v>
      </c>
    </row>
    <row r="722" ht="15" customHeight="1" spans="1:3">
      <c r="A722" s="210" t="s">
        <v>664</v>
      </c>
      <c r="B722" s="208">
        <v>28</v>
      </c>
      <c r="C722" s="207">
        <v>2</v>
      </c>
    </row>
    <row r="723" ht="15" customHeight="1" spans="1:3">
      <c r="A723" s="205" t="s">
        <v>665</v>
      </c>
      <c r="B723" s="208">
        <v>4504</v>
      </c>
      <c r="C723" s="207">
        <f>C724</f>
        <v>34</v>
      </c>
    </row>
    <row r="724" ht="15" customHeight="1" spans="1:3">
      <c r="A724" s="210" t="s">
        <v>666</v>
      </c>
      <c r="B724" s="208">
        <v>2504</v>
      </c>
      <c r="C724" s="207">
        <v>34</v>
      </c>
    </row>
    <row r="725" ht="15" customHeight="1" spans="1:3">
      <c r="A725" s="210" t="s">
        <v>667</v>
      </c>
      <c r="B725" s="208">
        <v>0</v>
      </c>
      <c r="C725" s="207"/>
    </row>
    <row r="726" ht="15" customHeight="1" spans="1:3">
      <c r="A726" s="210" t="s">
        <v>668</v>
      </c>
      <c r="B726" s="208">
        <v>2000</v>
      </c>
      <c r="C726" s="207"/>
    </row>
    <row r="727" ht="15" customHeight="1" spans="1:3">
      <c r="A727" s="205" t="s">
        <v>669</v>
      </c>
      <c r="B727" s="208">
        <v>179</v>
      </c>
      <c r="C727" s="207"/>
    </row>
    <row r="728" ht="15" customHeight="1" spans="1:3">
      <c r="A728" s="210" t="s">
        <v>670</v>
      </c>
      <c r="B728" s="208">
        <v>66</v>
      </c>
      <c r="C728" s="207"/>
    </row>
    <row r="729" ht="15" customHeight="1" spans="1:3">
      <c r="A729" s="210" t="s">
        <v>671</v>
      </c>
      <c r="B729" s="208">
        <v>94</v>
      </c>
      <c r="C729" s="207"/>
    </row>
    <row r="730" ht="15" customHeight="1" spans="1:3">
      <c r="A730" s="210" t="s">
        <v>672</v>
      </c>
      <c r="B730" s="208">
        <v>19</v>
      </c>
      <c r="C730" s="207"/>
    </row>
    <row r="731" ht="15" customHeight="1" spans="1:3">
      <c r="A731" s="205" t="s">
        <v>673</v>
      </c>
      <c r="B731" s="208">
        <v>96</v>
      </c>
      <c r="C731" s="207"/>
    </row>
    <row r="732" ht="15" customHeight="1" spans="1:3">
      <c r="A732" s="210" t="s">
        <v>674</v>
      </c>
      <c r="B732" s="208">
        <v>96</v>
      </c>
      <c r="C732" s="207"/>
    </row>
    <row r="733" ht="15" customHeight="1" spans="1:3">
      <c r="A733" s="210" t="s">
        <v>675</v>
      </c>
      <c r="B733" s="208">
        <v>0</v>
      </c>
      <c r="C733" s="207"/>
    </row>
    <row r="734" ht="15" customHeight="1" spans="1:3">
      <c r="A734" s="205" t="s">
        <v>676</v>
      </c>
      <c r="B734" s="208">
        <v>373</v>
      </c>
      <c r="C734" s="207"/>
    </row>
    <row r="735" ht="15" customHeight="1" spans="1:3">
      <c r="A735" s="210" t="s">
        <v>144</v>
      </c>
      <c r="B735" s="208">
        <v>17</v>
      </c>
      <c r="C735" s="207"/>
    </row>
    <row r="736" ht="15" customHeight="1" spans="1:3">
      <c r="A736" s="210" t="s">
        <v>145</v>
      </c>
      <c r="B736" s="208">
        <v>0</v>
      </c>
      <c r="C736" s="207"/>
    </row>
    <row r="737" ht="15" customHeight="1" spans="1:3">
      <c r="A737" s="210" t="s">
        <v>146</v>
      </c>
      <c r="B737" s="208">
        <v>0</v>
      </c>
      <c r="C737" s="207"/>
    </row>
    <row r="738" ht="15" customHeight="1" spans="1:3">
      <c r="A738" s="210" t="s">
        <v>185</v>
      </c>
      <c r="B738" s="208">
        <v>0</v>
      </c>
      <c r="C738" s="207"/>
    </row>
    <row r="739" ht="15" customHeight="1" spans="1:3">
      <c r="A739" s="210" t="s">
        <v>677</v>
      </c>
      <c r="B739" s="208">
        <v>22</v>
      </c>
      <c r="C739" s="207"/>
    </row>
    <row r="740" ht="15" customHeight="1" spans="1:3">
      <c r="A740" s="210" t="s">
        <v>678</v>
      </c>
      <c r="B740" s="208">
        <v>54</v>
      </c>
      <c r="C740" s="207"/>
    </row>
    <row r="741" ht="15" customHeight="1" spans="1:3">
      <c r="A741" s="210" t="s">
        <v>153</v>
      </c>
      <c r="B741" s="208">
        <v>0</v>
      </c>
      <c r="C741" s="207"/>
    </row>
    <row r="742" ht="15" customHeight="1" spans="1:3">
      <c r="A742" s="210" t="s">
        <v>679</v>
      </c>
      <c r="B742" s="208">
        <v>280</v>
      </c>
      <c r="C742" s="207"/>
    </row>
    <row r="743" ht="15" customHeight="1" spans="1:3">
      <c r="A743" s="205" t="s">
        <v>680</v>
      </c>
      <c r="B743" s="208">
        <v>0</v>
      </c>
      <c r="C743" s="207"/>
    </row>
    <row r="744" ht="15" customHeight="1" spans="1:3">
      <c r="A744" s="210" t="s">
        <v>681</v>
      </c>
      <c r="B744" s="208">
        <v>0</v>
      </c>
      <c r="C744" s="207"/>
    </row>
    <row r="745" ht="15" customHeight="1" spans="1:3">
      <c r="A745" s="205" t="s">
        <v>682</v>
      </c>
      <c r="B745" s="208">
        <v>110</v>
      </c>
      <c r="C745" s="207"/>
    </row>
    <row r="746" ht="15" customHeight="1" spans="1:3">
      <c r="A746" s="210" t="s">
        <v>683</v>
      </c>
      <c r="B746" s="208">
        <v>110</v>
      </c>
      <c r="C746" s="207"/>
    </row>
    <row r="747" ht="15" customHeight="1" spans="1:4">
      <c r="A747" s="205" t="s">
        <v>684</v>
      </c>
      <c r="B747" s="208">
        <v>34241</v>
      </c>
      <c r="C747" s="207">
        <v>1555</v>
      </c>
      <c r="D747" s="65">
        <f>C747</f>
        <v>1555</v>
      </c>
    </row>
    <row r="748" ht="15" customHeight="1" spans="1:3">
      <c r="A748" s="205" t="s">
        <v>685</v>
      </c>
      <c r="B748" s="208">
        <v>1844</v>
      </c>
      <c r="C748" s="207">
        <f>C750+C757</f>
        <v>55</v>
      </c>
    </row>
    <row r="749" ht="15" customHeight="1" spans="1:3">
      <c r="A749" s="210" t="s">
        <v>144</v>
      </c>
      <c r="B749" s="208">
        <v>1176</v>
      </c>
      <c r="C749" s="207"/>
    </row>
    <row r="750" ht="15" customHeight="1" spans="1:3">
      <c r="A750" s="210" t="s">
        <v>145</v>
      </c>
      <c r="B750" s="208">
        <v>0</v>
      </c>
      <c r="C750" s="207">
        <v>5</v>
      </c>
    </row>
    <row r="751" ht="15" customHeight="1" spans="1:3">
      <c r="A751" s="210" t="s">
        <v>146</v>
      </c>
      <c r="B751" s="208">
        <v>0</v>
      </c>
      <c r="C751" s="207"/>
    </row>
    <row r="752" ht="15" customHeight="1" spans="1:3">
      <c r="A752" s="210" t="s">
        <v>686</v>
      </c>
      <c r="B752" s="208">
        <v>0</v>
      </c>
      <c r="C752" s="207"/>
    </row>
    <row r="753" ht="15" customHeight="1" spans="1:3">
      <c r="A753" s="210" t="s">
        <v>687</v>
      </c>
      <c r="B753" s="208">
        <v>0</v>
      </c>
      <c r="C753" s="207"/>
    </row>
    <row r="754" s="65" customFormat="1" ht="15" customHeight="1" spans="1:5">
      <c r="A754" s="210" t="s">
        <v>688</v>
      </c>
      <c r="B754" s="208">
        <v>0</v>
      </c>
      <c r="C754" s="207"/>
      <c r="D754" s="200"/>
      <c r="E754" s="200"/>
    </row>
    <row r="755" ht="15" customHeight="1" spans="1:3">
      <c r="A755" s="210" t="s">
        <v>689</v>
      </c>
      <c r="B755" s="208">
        <v>0</v>
      </c>
      <c r="C755" s="207"/>
    </row>
    <row r="756" ht="15" customHeight="1" spans="1:3">
      <c r="A756" s="210" t="s">
        <v>690</v>
      </c>
      <c r="B756" s="208">
        <v>0</v>
      </c>
      <c r="C756" s="207"/>
    </row>
    <row r="757" ht="15" customHeight="1" spans="1:3">
      <c r="A757" s="210" t="s">
        <v>691</v>
      </c>
      <c r="B757" s="208">
        <v>668</v>
      </c>
      <c r="C757" s="207">
        <v>50</v>
      </c>
    </row>
    <row r="758" ht="15" customHeight="1" spans="1:3">
      <c r="A758" s="205" t="s">
        <v>692</v>
      </c>
      <c r="B758" s="208">
        <v>0</v>
      </c>
      <c r="C758" s="207">
        <f>C761</f>
        <v>100</v>
      </c>
    </row>
    <row r="759" ht="15" customHeight="1" spans="1:3">
      <c r="A759" s="210" t="s">
        <v>693</v>
      </c>
      <c r="B759" s="208">
        <v>0</v>
      </c>
      <c r="C759" s="207"/>
    </row>
    <row r="760" ht="15" customHeight="1" spans="1:3">
      <c r="A760" s="210" t="s">
        <v>694</v>
      </c>
      <c r="B760" s="208">
        <v>0</v>
      </c>
      <c r="C760" s="207"/>
    </row>
    <row r="761" ht="15" customHeight="1" spans="1:3">
      <c r="A761" s="210" t="s">
        <v>695</v>
      </c>
      <c r="B761" s="208">
        <v>0</v>
      </c>
      <c r="C761" s="207">
        <v>100</v>
      </c>
    </row>
    <row r="762" ht="15" customHeight="1" spans="1:3">
      <c r="A762" s="205" t="s">
        <v>696</v>
      </c>
      <c r="B762" s="208">
        <v>1020</v>
      </c>
      <c r="C762" s="207">
        <f>C770</f>
        <v>1400</v>
      </c>
    </row>
    <row r="763" ht="15" customHeight="1" spans="1:3">
      <c r="A763" s="210" t="s">
        <v>697</v>
      </c>
      <c r="B763" s="208">
        <v>698</v>
      </c>
      <c r="C763" s="207"/>
    </row>
    <row r="764" ht="15" customHeight="1" spans="1:3">
      <c r="A764" s="210" t="s">
        <v>698</v>
      </c>
      <c r="B764" s="208">
        <v>0</v>
      </c>
      <c r="C764" s="207"/>
    </row>
    <row r="765" ht="15" customHeight="1" spans="1:3">
      <c r="A765" s="210" t="s">
        <v>699</v>
      </c>
      <c r="B765" s="208">
        <v>0</v>
      </c>
      <c r="C765" s="207"/>
    </row>
    <row r="766" ht="15" customHeight="1" spans="1:3">
      <c r="A766" s="210" t="s">
        <v>700</v>
      </c>
      <c r="B766" s="208">
        <v>0</v>
      </c>
      <c r="C766" s="207"/>
    </row>
    <row r="767" ht="15" customHeight="1" spans="1:3">
      <c r="A767" s="210" t="s">
        <v>701</v>
      </c>
      <c r="B767" s="208">
        <v>0</v>
      </c>
      <c r="C767" s="207"/>
    </row>
    <row r="768" ht="15" customHeight="1" spans="1:3">
      <c r="A768" s="210" t="s">
        <v>702</v>
      </c>
      <c r="B768" s="208">
        <v>0</v>
      </c>
      <c r="C768" s="207"/>
    </row>
    <row r="769" ht="15" customHeight="1" spans="1:3">
      <c r="A769" s="210" t="s">
        <v>703</v>
      </c>
      <c r="B769" s="208">
        <v>0</v>
      </c>
      <c r="C769" s="207"/>
    </row>
    <row r="770" ht="15" customHeight="1" spans="1:3">
      <c r="A770" s="210" t="s">
        <v>704</v>
      </c>
      <c r="B770" s="208">
        <v>322</v>
      </c>
      <c r="C770" s="207">
        <v>1400</v>
      </c>
    </row>
    <row r="771" ht="15" customHeight="1" spans="1:3">
      <c r="A771" s="205" t="s">
        <v>705</v>
      </c>
      <c r="B771" s="208">
        <v>0</v>
      </c>
      <c r="C771" s="207"/>
    </row>
    <row r="772" ht="15" customHeight="1" spans="1:3">
      <c r="A772" s="210" t="s">
        <v>706</v>
      </c>
      <c r="B772" s="208">
        <v>0</v>
      </c>
      <c r="C772" s="207"/>
    </row>
    <row r="773" ht="15" customHeight="1" spans="1:3">
      <c r="A773" s="210" t="s">
        <v>707</v>
      </c>
      <c r="B773" s="208">
        <v>0</v>
      </c>
      <c r="C773" s="207"/>
    </row>
    <row r="774" ht="15" customHeight="1" spans="1:3">
      <c r="A774" s="210" t="s">
        <v>708</v>
      </c>
      <c r="B774" s="208">
        <v>0</v>
      </c>
      <c r="C774" s="207"/>
    </row>
    <row r="775" ht="15" customHeight="1" spans="1:3">
      <c r="A775" s="210" t="s">
        <v>709</v>
      </c>
      <c r="B775" s="208">
        <v>0</v>
      </c>
      <c r="C775" s="207"/>
    </row>
    <row r="776" ht="15" customHeight="1" spans="1:3">
      <c r="A776" s="205" t="s">
        <v>710</v>
      </c>
      <c r="B776" s="208">
        <v>10</v>
      </c>
      <c r="C776" s="207"/>
    </row>
    <row r="777" ht="15" customHeight="1" spans="1:3">
      <c r="A777" s="210" t="s">
        <v>711</v>
      </c>
      <c r="B777" s="208">
        <v>0</v>
      </c>
      <c r="C777" s="207"/>
    </row>
    <row r="778" ht="15" customHeight="1" spans="1:3">
      <c r="A778" s="210" t="s">
        <v>712</v>
      </c>
      <c r="B778" s="208">
        <v>0</v>
      </c>
      <c r="C778" s="207"/>
    </row>
    <row r="779" ht="15" customHeight="1" spans="1:3">
      <c r="A779" s="210" t="s">
        <v>713</v>
      </c>
      <c r="B779" s="208">
        <v>0</v>
      </c>
      <c r="C779" s="207"/>
    </row>
    <row r="780" ht="15" customHeight="1" spans="1:3">
      <c r="A780" s="210" t="s">
        <v>714</v>
      </c>
      <c r="B780" s="208">
        <v>0</v>
      </c>
      <c r="C780" s="207"/>
    </row>
    <row r="781" ht="15" customHeight="1" spans="1:3">
      <c r="A781" s="210" t="s">
        <v>715</v>
      </c>
      <c r="B781" s="208">
        <v>10</v>
      </c>
      <c r="C781" s="207"/>
    </row>
    <row r="782" ht="15" customHeight="1" spans="1:3">
      <c r="A782" s="210" t="s">
        <v>716</v>
      </c>
      <c r="B782" s="208">
        <v>0</v>
      </c>
      <c r="C782" s="207"/>
    </row>
    <row r="783" ht="15" customHeight="1" spans="1:3">
      <c r="A783" s="205" t="s">
        <v>717</v>
      </c>
      <c r="B783" s="208">
        <v>0</v>
      </c>
      <c r="C783" s="207"/>
    </row>
    <row r="784" ht="15" customHeight="1" spans="1:3">
      <c r="A784" s="210" t="s">
        <v>718</v>
      </c>
      <c r="B784" s="208">
        <v>0</v>
      </c>
      <c r="C784" s="207"/>
    </row>
    <row r="785" ht="15" customHeight="1" spans="1:3">
      <c r="A785" s="210" t="s">
        <v>719</v>
      </c>
      <c r="B785" s="208">
        <v>0</v>
      </c>
      <c r="C785" s="207"/>
    </row>
    <row r="786" ht="15" customHeight="1" spans="1:3">
      <c r="A786" s="210" t="s">
        <v>720</v>
      </c>
      <c r="B786" s="208">
        <v>0</v>
      </c>
      <c r="C786" s="207"/>
    </row>
    <row r="787" ht="15" customHeight="1" spans="1:3">
      <c r="A787" s="210" t="s">
        <v>721</v>
      </c>
      <c r="B787" s="208">
        <v>0</v>
      </c>
      <c r="C787" s="207"/>
    </row>
    <row r="788" ht="15" customHeight="1" spans="1:3">
      <c r="A788" s="210" t="s">
        <v>722</v>
      </c>
      <c r="B788" s="208">
        <v>0</v>
      </c>
      <c r="C788" s="207"/>
    </row>
    <row r="789" ht="15" customHeight="1" spans="1:3">
      <c r="A789" s="205" t="s">
        <v>723</v>
      </c>
      <c r="B789" s="208">
        <v>0</v>
      </c>
      <c r="C789" s="207"/>
    </row>
    <row r="790" ht="15" customHeight="1" spans="1:3">
      <c r="A790" s="210" t="s">
        <v>724</v>
      </c>
      <c r="B790" s="208">
        <v>0</v>
      </c>
      <c r="C790" s="207"/>
    </row>
    <row r="791" ht="15" customHeight="1" spans="1:3">
      <c r="A791" s="210" t="s">
        <v>725</v>
      </c>
      <c r="B791" s="208">
        <v>0</v>
      </c>
      <c r="C791" s="207"/>
    </row>
    <row r="792" ht="15" customHeight="1" spans="1:3">
      <c r="A792" s="205" t="s">
        <v>726</v>
      </c>
      <c r="B792" s="208">
        <v>0</v>
      </c>
      <c r="C792" s="207"/>
    </row>
    <row r="793" ht="15" customHeight="1" spans="1:3">
      <c r="A793" s="210" t="s">
        <v>727</v>
      </c>
      <c r="B793" s="208">
        <v>0</v>
      </c>
      <c r="C793" s="207"/>
    </row>
    <row r="794" ht="15" customHeight="1" spans="1:3">
      <c r="A794" s="210" t="s">
        <v>728</v>
      </c>
      <c r="B794" s="208">
        <v>0</v>
      </c>
      <c r="C794" s="207"/>
    </row>
    <row r="795" ht="15" customHeight="1" spans="1:3">
      <c r="A795" s="205" t="s">
        <v>729</v>
      </c>
      <c r="B795" s="208">
        <v>0</v>
      </c>
      <c r="C795" s="207"/>
    </row>
    <row r="796" ht="15" customHeight="1" spans="1:3">
      <c r="A796" s="210" t="s">
        <v>730</v>
      </c>
      <c r="B796" s="208">
        <v>0</v>
      </c>
      <c r="C796" s="207"/>
    </row>
    <row r="797" ht="15" customHeight="1" spans="1:3">
      <c r="A797" s="205" t="s">
        <v>731</v>
      </c>
      <c r="B797" s="208">
        <v>4911</v>
      </c>
      <c r="C797" s="207"/>
    </row>
    <row r="798" ht="15" customHeight="1" spans="1:3">
      <c r="A798" s="210" t="s">
        <v>732</v>
      </c>
      <c r="B798" s="208">
        <v>4911</v>
      </c>
      <c r="C798" s="207"/>
    </row>
    <row r="799" ht="15" customHeight="1" spans="1:3">
      <c r="A799" s="205" t="s">
        <v>733</v>
      </c>
      <c r="B799" s="208">
        <v>0</v>
      </c>
      <c r="C799" s="207"/>
    </row>
    <row r="800" ht="15" customHeight="1" spans="1:3">
      <c r="A800" s="210" t="s">
        <v>734</v>
      </c>
      <c r="B800" s="208">
        <v>0</v>
      </c>
      <c r="C800" s="207"/>
    </row>
    <row r="801" ht="15" customHeight="1" spans="1:3">
      <c r="A801" s="210" t="s">
        <v>735</v>
      </c>
      <c r="B801" s="208">
        <v>0</v>
      </c>
      <c r="C801" s="207"/>
    </row>
    <row r="802" ht="15" customHeight="1" spans="1:3">
      <c r="A802" s="210" t="s">
        <v>736</v>
      </c>
      <c r="B802" s="208">
        <v>0</v>
      </c>
      <c r="C802" s="207"/>
    </row>
    <row r="803" ht="15" customHeight="1" spans="1:3">
      <c r="A803" s="210" t="s">
        <v>737</v>
      </c>
      <c r="B803" s="208">
        <v>0</v>
      </c>
      <c r="C803" s="207"/>
    </row>
    <row r="804" ht="15" customHeight="1" spans="1:3">
      <c r="A804" s="210" t="s">
        <v>738</v>
      </c>
      <c r="B804" s="208">
        <v>0</v>
      </c>
      <c r="C804" s="207"/>
    </row>
    <row r="805" ht="15" customHeight="1" spans="1:3">
      <c r="A805" s="205" t="s">
        <v>739</v>
      </c>
      <c r="B805" s="208">
        <v>0</v>
      </c>
      <c r="C805" s="207"/>
    </row>
    <row r="806" ht="15" customHeight="1" spans="1:3">
      <c r="A806" s="210" t="s">
        <v>740</v>
      </c>
      <c r="B806" s="208">
        <v>0</v>
      </c>
      <c r="C806" s="207"/>
    </row>
    <row r="807" ht="15" customHeight="1" spans="1:3">
      <c r="A807" s="205" t="s">
        <v>741</v>
      </c>
      <c r="B807" s="208">
        <v>0</v>
      </c>
      <c r="C807" s="207"/>
    </row>
    <row r="808" ht="15" customHeight="1" spans="1:3">
      <c r="A808" s="210" t="s">
        <v>742</v>
      </c>
      <c r="B808" s="208">
        <v>0</v>
      </c>
      <c r="C808" s="207"/>
    </row>
    <row r="809" ht="15" customHeight="1" spans="1:3">
      <c r="A809" s="205" t="s">
        <v>743</v>
      </c>
      <c r="B809" s="208">
        <v>24970</v>
      </c>
      <c r="C809" s="207"/>
    </row>
    <row r="810" ht="15" customHeight="1" spans="1:3">
      <c r="A810" s="210" t="s">
        <v>144</v>
      </c>
      <c r="B810" s="208">
        <v>0</v>
      </c>
      <c r="C810" s="207"/>
    </row>
    <row r="811" ht="15" customHeight="1" spans="1:3">
      <c r="A811" s="210" t="s">
        <v>145</v>
      </c>
      <c r="B811" s="208">
        <v>0</v>
      </c>
      <c r="C811" s="207"/>
    </row>
    <row r="812" ht="15" customHeight="1" spans="1:3">
      <c r="A812" s="210" t="s">
        <v>146</v>
      </c>
      <c r="B812" s="208">
        <v>0</v>
      </c>
      <c r="C812" s="207"/>
    </row>
    <row r="813" ht="15" customHeight="1" spans="1:3">
      <c r="A813" s="210" t="s">
        <v>744</v>
      </c>
      <c r="B813" s="208">
        <v>0</v>
      </c>
      <c r="C813" s="207"/>
    </row>
    <row r="814" ht="15" customHeight="1" spans="1:3">
      <c r="A814" s="210" t="s">
        <v>745</v>
      </c>
      <c r="B814" s="208">
        <v>0</v>
      </c>
      <c r="C814" s="207"/>
    </row>
    <row r="815" ht="15" customHeight="1" spans="1:3">
      <c r="A815" s="210" t="s">
        <v>746</v>
      </c>
      <c r="B815" s="208">
        <v>0</v>
      </c>
      <c r="C815" s="207"/>
    </row>
    <row r="816" ht="15" customHeight="1" spans="1:3">
      <c r="A816" s="210" t="s">
        <v>747</v>
      </c>
      <c r="B816" s="208">
        <v>0</v>
      </c>
      <c r="C816" s="207"/>
    </row>
    <row r="817" ht="15" customHeight="1" spans="1:3">
      <c r="A817" s="210" t="s">
        <v>748</v>
      </c>
      <c r="B817" s="208">
        <v>0</v>
      </c>
      <c r="C817" s="207"/>
    </row>
    <row r="818" ht="15" customHeight="1" spans="1:3">
      <c r="A818" s="210" t="s">
        <v>749</v>
      </c>
      <c r="B818" s="208">
        <v>0</v>
      </c>
      <c r="C818" s="207"/>
    </row>
    <row r="819" ht="15" customHeight="1" spans="1:3">
      <c r="A819" s="210" t="s">
        <v>750</v>
      </c>
      <c r="B819" s="208">
        <v>0</v>
      </c>
      <c r="C819" s="207"/>
    </row>
    <row r="820" ht="15" customHeight="1" spans="1:3">
      <c r="A820" s="210" t="s">
        <v>185</v>
      </c>
      <c r="B820" s="208">
        <v>0</v>
      </c>
      <c r="C820" s="207"/>
    </row>
    <row r="821" ht="15" customHeight="1" spans="1:3">
      <c r="A821" s="210" t="s">
        <v>751</v>
      </c>
      <c r="B821" s="208">
        <v>0</v>
      </c>
      <c r="C821" s="207"/>
    </row>
    <row r="822" ht="15" customHeight="1" spans="1:3">
      <c r="A822" s="210" t="s">
        <v>153</v>
      </c>
      <c r="B822" s="208">
        <v>0</v>
      </c>
      <c r="C822" s="207"/>
    </row>
    <row r="823" ht="15" customHeight="1" spans="1:3">
      <c r="A823" s="210" t="s">
        <v>752</v>
      </c>
      <c r="B823" s="208">
        <v>24970</v>
      </c>
      <c r="C823" s="207"/>
    </row>
    <row r="824" ht="15" customHeight="1" spans="1:3">
      <c r="A824" s="205" t="s">
        <v>753</v>
      </c>
      <c r="B824" s="208">
        <v>1486</v>
      </c>
      <c r="C824" s="207"/>
    </row>
    <row r="825" ht="15" customHeight="1" spans="1:3">
      <c r="A825" s="210" t="s">
        <v>754</v>
      </c>
      <c r="B825" s="208">
        <v>1486</v>
      </c>
      <c r="C825" s="207"/>
    </row>
    <row r="826" ht="15" customHeight="1" spans="1:4">
      <c r="A826" s="205" t="s">
        <v>755</v>
      </c>
      <c r="B826" s="208">
        <v>28233</v>
      </c>
      <c r="C826" s="207">
        <f>49639-100</f>
        <v>49539</v>
      </c>
      <c r="D826" s="65">
        <f>C826</f>
        <v>49539</v>
      </c>
    </row>
    <row r="827" ht="15" customHeight="1" spans="1:3">
      <c r="A827" s="205" t="s">
        <v>756</v>
      </c>
      <c r="B827" s="208">
        <v>6940</v>
      </c>
      <c r="C827" s="207">
        <f>C831+C833</f>
        <v>120</v>
      </c>
    </row>
    <row r="828" ht="15" customHeight="1" spans="1:3">
      <c r="A828" s="210" t="s">
        <v>144</v>
      </c>
      <c r="B828" s="208">
        <v>1262</v>
      </c>
      <c r="C828" s="207"/>
    </row>
    <row r="829" ht="15" customHeight="1" spans="1:3">
      <c r="A829" s="210" t="s">
        <v>145</v>
      </c>
      <c r="B829" s="208">
        <v>113</v>
      </c>
      <c r="C829" s="207"/>
    </row>
    <row r="830" ht="15" customHeight="1" spans="1:3">
      <c r="A830" s="210" t="s">
        <v>146</v>
      </c>
      <c r="B830" s="208">
        <v>0</v>
      </c>
      <c r="C830" s="207"/>
    </row>
    <row r="831" ht="15" customHeight="1" spans="1:3">
      <c r="A831" s="210" t="s">
        <v>757</v>
      </c>
      <c r="B831" s="208">
        <v>1129</v>
      </c>
      <c r="C831" s="207">
        <v>90</v>
      </c>
    </row>
    <row r="832" ht="15" customHeight="1" spans="1:3">
      <c r="A832" s="210" t="s">
        <v>758</v>
      </c>
      <c r="B832" s="208">
        <v>428</v>
      </c>
      <c r="C832" s="207"/>
    </row>
    <row r="833" s="65" customFormat="1" ht="15" customHeight="1" spans="1:3">
      <c r="A833" s="210" t="s">
        <v>759</v>
      </c>
      <c r="B833" s="208">
        <v>90</v>
      </c>
      <c r="C833" s="207">
        <v>30</v>
      </c>
    </row>
    <row r="834" ht="15" customHeight="1" spans="1:5">
      <c r="A834" s="210" t="s">
        <v>760</v>
      </c>
      <c r="B834" s="208">
        <v>665</v>
      </c>
      <c r="C834" s="207"/>
      <c r="D834" s="200"/>
      <c r="E834" s="200"/>
    </row>
    <row r="835" ht="15" customHeight="1" spans="1:3">
      <c r="A835" s="210" t="s">
        <v>761</v>
      </c>
      <c r="B835" s="208">
        <v>0</v>
      </c>
      <c r="C835" s="207"/>
    </row>
    <row r="836" ht="15" customHeight="1" spans="1:3">
      <c r="A836" s="210" t="s">
        <v>762</v>
      </c>
      <c r="B836" s="208">
        <v>0</v>
      </c>
      <c r="C836" s="207"/>
    </row>
    <row r="837" ht="15" customHeight="1" spans="1:3">
      <c r="A837" s="210" t="s">
        <v>763</v>
      </c>
      <c r="B837" s="208">
        <v>3253</v>
      </c>
      <c r="C837" s="207"/>
    </row>
    <row r="838" ht="15" customHeight="1" spans="1:3">
      <c r="A838" s="205" t="s">
        <v>764</v>
      </c>
      <c r="B838" s="208">
        <v>32</v>
      </c>
      <c r="C838" s="207"/>
    </row>
    <row r="839" ht="15" customHeight="1" spans="1:3">
      <c r="A839" s="210" t="s">
        <v>765</v>
      </c>
      <c r="B839" s="208">
        <v>32</v>
      </c>
      <c r="C839" s="207"/>
    </row>
    <row r="840" ht="15" customHeight="1" spans="1:3">
      <c r="A840" s="205" t="s">
        <v>766</v>
      </c>
      <c r="B840" s="208">
        <v>16538</v>
      </c>
      <c r="C840" s="207">
        <f>C842</f>
        <v>47100</v>
      </c>
    </row>
    <row r="841" ht="15" customHeight="1" spans="1:3">
      <c r="A841" s="210" t="s">
        <v>767</v>
      </c>
      <c r="B841" s="208">
        <v>8</v>
      </c>
      <c r="C841" s="207"/>
    </row>
    <row r="842" ht="15" customHeight="1" spans="1:3">
      <c r="A842" s="210" t="s">
        <v>768</v>
      </c>
      <c r="B842" s="208">
        <v>16530</v>
      </c>
      <c r="C842" s="207">
        <v>47100</v>
      </c>
    </row>
    <row r="843" ht="15" customHeight="1" spans="1:3">
      <c r="A843" s="205" t="s">
        <v>769</v>
      </c>
      <c r="B843" s="208">
        <v>2208</v>
      </c>
      <c r="C843" s="207">
        <f>C844</f>
        <v>2314</v>
      </c>
    </row>
    <row r="844" ht="15" customHeight="1" spans="1:3">
      <c r="A844" s="210" t="s">
        <v>770</v>
      </c>
      <c r="B844" s="208">
        <v>2208</v>
      </c>
      <c r="C844" s="207">
        <f>2414-100</f>
        <v>2314</v>
      </c>
    </row>
    <row r="845" ht="15" customHeight="1" spans="1:3">
      <c r="A845" s="205" t="s">
        <v>771</v>
      </c>
      <c r="B845" s="208">
        <v>0</v>
      </c>
      <c r="C845" s="207">
        <f>C846</f>
        <v>5</v>
      </c>
    </row>
    <row r="846" ht="15" customHeight="1" spans="1:3">
      <c r="A846" s="210" t="s">
        <v>772</v>
      </c>
      <c r="B846" s="208">
        <v>0</v>
      </c>
      <c r="C846" s="207">
        <v>5</v>
      </c>
    </row>
    <row r="847" ht="15" customHeight="1" spans="1:3">
      <c r="A847" s="205" t="s">
        <v>773</v>
      </c>
      <c r="B847" s="208">
        <v>2515</v>
      </c>
      <c r="C847" s="207"/>
    </row>
    <row r="848" ht="15" customHeight="1" spans="1:3">
      <c r="A848" s="210" t="s">
        <v>774</v>
      </c>
      <c r="B848" s="208">
        <v>2515</v>
      </c>
      <c r="C848" s="207"/>
    </row>
    <row r="849" ht="15" customHeight="1" spans="1:4">
      <c r="A849" s="205" t="s">
        <v>775</v>
      </c>
      <c r="B849" s="208">
        <v>19868</v>
      </c>
      <c r="C849" s="207">
        <f>560-50</f>
        <v>510</v>
      </c>
      <c r="D849" s="65">
        <f>C849</f>
        <v>510</v>
      </c>
    </row>
    <row r="850" ht="15" customHeight="1" spans="1:3">
      <c r="A850" s="205" t="s">
        <v>776</v>
      </c>
      <c r="B850" s="208">
        <v>10406</v>
      </c>
      <c r="C850" s="207">
        <f>C856</f>
        <v>50</v>
      </c>
    </row>
    <row r="851" ht="15" customHeight="1" spans="1:3">
      <c r="A851" s="210" t="s">
        <v>144</v>
      </c>
      <c r="B851" s="208">
        <v>1166</v>
      </c>
      <c r="C851" s="207"/>
    </row>
    <row r="852" ht="15" customHeight="1" spans="1:3">
      <c r="A852" s="210" t="s">
        <v>145</v>
      </c>
      <c r="B852" s="208">
        <v>0</v>
      </c>
      <c r="C852" s="207"/>
    </row>
    <row r="853" ht="15" customHeight="1" spans="1:3">
      <c r="A853" s="210" t="s">
        <v>146</v>
      </c>
      <c r="B853" s="208">
        <v>0</v>
      </c>
      <c r="C853" s="207"/>
    </row>
    <row r="854" ht="15" customHeight="1" spans="1:3">
      <c r="A854" s="210" t="s">
        <v>153</v>
      </c>
      <c r="B854" s="208">
        <v>4073</v>
      </c>
      <c r="C854" s="207"/>
    </row>
    <row r="855" ht="15" customHeight="1" spans="1:3">
      <c r="A855" s="210" t="s">
        <v>777</v>
      </c>
      <c r="B855" s="208">
        <v>0</v>
      </c>
      <c r="C855" s="207"/>
    </row>
    <row r="856" s="65" customFormat="1" ht="15" customHeight="1" spans="1:3">
      <c r="A856" s="210" t="s">
        <v>778</v>
      </c>
      <c r="B856" s="208">
        <v>93</v>
      </c>
      <c r="C856" s="207">
        <f>100-50</f>
        <v>50</v>
      </c>
    </row>
    <row r="857" ht="15" customHeight="1" spans="1:5">
      <c r="A857" s="210" t="s">
        <v>779</v>
      </c>
      <c r="B857" s="208">
        <v>5</v>
      </c>
      <c r="C857" s="207"/>
      <c r="D857" s="200"/>
      <c r="E857" s="200"/>
    </row>
    <row r="858" ht="15" customHeight="1" spans="1:3">
      <c r="A858" s="210" t="s">
        <v>780</v>
      </c>
      <c r="B858" s="208">
        <v>6</v>
      </c>
      <c r="C858" s="207"/>
    </row>
    <row r="859" ht="15" customHeight="1" spans="1:3">
      <c r="A859" s="210" t="s">
        <v>781</v>
      </c>
      <c r="B859" s="208">
        <v>35</v>
      </c>
      <c r="C859" s="207"/>
    </row>
    <row r="860" ht="15" customHeight="1" spans="1:3">
      <c r="A860" s="210" t="s">
        <v>782</v>
      </c>
      <c r="B860" s="208">
        <v>20</v>
      </c>
      <c r="C860" s="207"/>
    </row>
    <row r="861" ht="15" customHeight="1" spans="1:3">
      <c r="A861" s="210" t="s">
        <v>783</v>
      </c>
      <c r="B861" s="208">
        <v>0</v>
      </c>
      <c r="C861" s="207"/>
    </row>
    <row r="862" ht="15" customHeight="1" spans="1:3">
      <c r="A862" s="210" t="s">
        <v>784</v>
      </c>
      <c r="B862" s="208">
        <v>0</v>
      </c>
      <c r="C862" s="207"/>
    </row>
    <row r="863" ht="15" customHeight="1" spans="1:3">
      <c r="A863" s="210" t="s">
        <v>785</v>
      </c>
      <c r="B863" s="208">
        <v>0</v>
      </c>
      <c r="C863" s="207"/>
    </row>
    <row r="864" ht="15" customHeight="1" spans="1:3">
      <c r="A864" s="210" t="s">
        <v>786</v>
      </c>
      <c r="B864" s="208">
        <v>0</v>
      </c>
      <c r="C864" s="207"/>
    </row>
    <row r="865" ht="15" customHeight="1" spans="1:3">
      <c r="A865" s="210" t="s">
        <v>787</v>
      </c>
      <c r="B865" s="208">
        <v>0</v>
      </c>
      <c r="C865" s="207"/>
    </row>
    <row r="866" ht="15" customHeight="1" spans="1:3">
      <c r="A866" s="210" t="s">
        <v>788</v>
      </c>
      <c r="B866" s="208">
        <v>99</v>
      </c>
      <c r="C866" s="207"/>
    </row>
    <row r="867" ht="15" customHeight="1" spans="1:3">
      <c r="A867" s="210" t="s">
        <v>789</v>
      </c>
      <c r="B867" s="208">
        <v>0</v>
      </c>
      <c r="C867" s="207"/>
    </row>
    <row r="868" ht="15" customHeight="1" spans="1:3">
      <c r="A868" s="210" t="s">
        <v>790</v>
      </c>
      <c r="B868" s="208">
        <v>0</v>
      </c>
      <c r="C868" s="207"/>
    </row>
    <row r="869" ht="15" customHeight="1" spans="1:3">
      <c r="A869" s="210" t="s">
        <v>791</v>
      </c>
      <c r="B869" s="208">
        <v>0</v>
      </c>
      <c r="C869" s="207"/>
    </row>
    <row r="870" ht="15" customHeight="1" spans="1:3">
      <c r="A870" s="210" t="s">
        <v>792</v>
      </c>
      <c r="B870" s="208">
        <v>30</v>
      </c>
      <c r="C870" s="207"/>
    </row>
    <row r="871" ht="15" customHeight="1" spans="1:3">
      <c r="A871" s="210" t="s">
        <v>793</v>
      </c>
      <c r="B871" s="208">
        <v>0</v>
      </c>
      <c r="C871" s="207"/>
    </row>
    <row r="872" ht="15" customHeight="1" spans="1:3">
      <c r="A872" s="210" t="s">
        <v>794</v>
      </c>
      <c r="B872" s="208">
        <v>0</v>
      </c>
      <c r="C872" s="207"/>
    </row>
    <row r="873" ht="15" customHeight="1" spans="1:3">
      <c r="A873" s="210" t="s">
        <v>795</v>
      </c>
      <c r="B873" s="208">
        <v>0</v>
      </c>
      <c r="C873" s="207"/>
    </row>
    <row r="874" ht="15" customHeight="1" spans="1:3">
      <c r="A874" s="210" t="s">
        <v>796</v>
      </c>
      <c r="B874" s="208">
        <v>0</v>
      </c>
      <c r="C874" s="207"/>
    </row>
    <row r="875" ht="15" customHeight="1" spans="1:3">
      <c r="A875" s="210" t="s">
        <v>797</v>
      </c>
      <c r="B875" s="208">
        <v>4879</v>
      </c>
      <c r="C875" s="207"/>
    </row>
    <row r="876" ht="15" customHeight="1" spans="1:3">
      <c r="A876" s="205" t="s">
        <v>798</v>
      </c>
      <c r="B876" s="208">
        <v>1781</v>
      </c>
      <c r="C876" s="207"/>
    </row>
    <row r="877" ht="15" customHeight="1" spans="1:3">
      <c r="A877" s="210" t="s">
        <v>144</v>
      </c>
      <c r="B877" s="208">
        <v>427</v>
      </c>
      <c r="C877" s="207"/>
    </row>
    <row r="878" ht="15" customHeight="1" spans="1:3">
      <c r="A878" s="210" t="s">
        <v>145</v>
      </c>
      <c r="B878" s="208">
        <v>0</v>
      </c>
      <c r="C878" s="207"/>
    </row>
    <row r="879" ht="15" customHeight="1" spans="1:3">
      <c r="A879" s="210" t="s">
        <v>146</v>
      </c>
      <c r="B879" s="208">
        <v>0</v>
      </c>
      <c r="C879" s="207"/>
    </row>
    <row r="880" ht="15" customHeight="1" spans="1:3">
      <c r="A880" s="210" t="s">
        <v>799</v>
      </c>
      <c r="B880" s="208">
        <v>1116</v>
      </c>
      <c r="C880" s="207"/>
    </row>
    <row r="881" ht="15" customHeight="1" spans="1:3">
      <c r="A881" s="210" t="s">
        <v>800</v>
      </c>
      <c r="B881" s="208">
        <v>0</v>
      </c>
      <c r="C881" s="207"/>
    </row>
    <row r="882" ht="15" customHeight="1" spans="1:3">
      <c r="A882" s="210" t="s">
        <v>801</v>
      </c>
      <c r="B882" s="208">
        <v>0</v>
      </c>
      <c r="C882" s="207"/>
    </row>
    <row r="883" ht="15" customHeight="1" spans="1:3">
      <c r="A883" s="210" t="s">
        <v>802</v>
      </c>
      <c r="B883" s="208">
        <v>0</v>
      </c>
      <c r="C883" s="207"/>
    </row>
    <row r="884" ht="15" customHeight="1" spans="1:3">
      <c r="A884" s="210" t="s">
        <v>803</v>
      </c>
      <c r="B884" s="208">
        <v>93</v>
      </c>
      <c r="C884" s="207"/>
    </row>
    <row r="885" ht="15" customHeight="1" spans="1:3">
      <c r="A885" s="210" t="s">
        <v>804</v>
      </c>
      <c r="B885" s="208">
        <v>0</v>
      </c>
      <c r="C885" s="207"/>
    </row>
    <row r="886" ht="15" customHeight="1" spans="1:3">
      <c r="A886" s="210" t="s">
        <v>805</v>
      </c>
      <c r="B886" s="208">
        <v>0</v>
      </c>
      <c r="C886" s="207"/>
    </row>
    <row r="887" ht="15" customHeight="1" spans="1:3">
      <c r="A887" s="210" t="s">
        <v>806</v>
      </c>
      <c r="B887" s="208">
        <v>0</v>
      </c>
      <c r="C887" s="207"/>
    </row>
    <row r="888" ht="15" customHeight="1" spans="1:3">
      <c r="A888" s="210" t="s">
        <v>807</v>
      </c>
      <c r="B888" s="208">
        <v>0</v>
      </c>
      <c r="C888" s="207"/>
    </row>
    <row r="889" ht="15" customHeight="1" spans="1:3">
      <c r="A889" s="210" t="s">
        <v>808</v>
      </c>
      <c r="B889" s="208">
        <v>0</v>
      </c>
      <c r="C889" s="207"/>
    </row>
    <row r="890" ht="15" customHeight="1" spans="1:3">
      <c r="A890" s="210" t="s">
        <v>809</v>
      </c>
      <c r="B890" s="208">
        <v>0</v>
      </c>
      <c r="C890" s="207"/>
    </row>
    <row r="891" ht="15" customHeight="1" spans="1:3">
      <c r="A891" s="210" t="s">
        <v>810</v>
      </c>
      <c r="B891" s="208">
        <v>0</v>
      </c>
      <c r="C891" s="207"/>
    </row>
    <row r="892" ht="15" customHeight="1" spans="1:3">
      <c r="A892" s="210" t="s">
        <v>811</v>
      </c>
      <c r="B892" s="208">
        <v>0</v>
      </c>
      <c r="C892" s="207"/>
    </row>
    <row r="893" ht="15" customHeight="1" spans="1:3">
      <c r="A893" s="210" t="s">
        <v>812</v>
      </c>
      <c r="B893" s="208">
        <v>0</v>
      </c>
      <c r="C893" s="207"/>
    </row>
    <row r="894" ht="15" customHeight="1" spans="1:3">
      <c r="A894" s="210" t="s">
        <v>813</v>
      </c>
      <c r="B894" s="208">
        <v>0</v>
      </c>
      <c r="C894" s="207"/>
    </row>
    <row r="895" ht="15" customHeight="1" spans="1:3">
      <c r="A895" s="210" t="s">
        <v>814</v>
      </c>
      <c r="B895" s="208">
        <v>0</v>
      </c>
      <c r="C895" s="207"/>
    </row>
    <row r="896" ht="15" customHeight="1" spans="1:3">
      <c r="A896" s="210" t="s">
        <v>815</v>
      </c>
      <c r="B896" s="208">
        <v>0</v>
      </c>
      <c r="C896" s="207"/>
    </row>
    <row r="897" ht="15" customHeight="1" spans="1:3">
      <c r="A897" s="210" t="s">
        <v>816</v>
      </c>
      <c r="B897" s="208">
        <v>0</v>
      </c>
      <c r="C897" s="207"/>
    </row>
    <row r="898" ht="15" customHeight="1" spans="1:3">
      <c r="A898" s="210" t="s">
        <v>817</v>
      </c>
      <c r="B898" s="208">
        <v>0</v>
      </c>
      <c r="C898" s="207"/>
    </row>
    <row r="899" ht="15" customHeight="1" spans="1:3">
      <c r="A899" s="210" t="s">
        <v>783</v>
      </c>
      <c r="B899" s="208">
        <v>0</v>
      </c>
      <c r="C899" s="207"/>
    </row>
    <row r="900" ht="15" customHeight="1" spans="1:3">
      <c r="A900" s="210" t="s">
        <v>818</v>
      </c>
      <c r="B900" s="208">
        <v>145</v>
      </c>
      <c r="C900" s="207"/>
    </row>
    <row r="901" ht="15" customHeight="1" spans="1:3">
      <c r="A901" s="205" t="s">
        <v>819</v>
      </c>
      <c r="B901" s="208">
        <v>7036</v>
      </c>
      <c r="C901" s="207">
        <f>C911</f>
        <v>30</v>
      </c>
    </row>
    <row r="902" ht="15" customHeight="1" spans="1:3">
      <c r="A902" s="210" t="s">
        <v>144</v>
      </c>
      <c r="B902" s="208">
        <v>981</v>
      </c>
      <c r="C902" s="207"/>
    </row>
    <row r="903" ht="15" customHeight="1" spans="1:3">
      <c r="A903" s="210" t="s">
        <v>145</v>
      </c>
      <c r="B903" s="208">
        <v>0</v>
      </c>
      <c r="C903" s="207"/>
    </row>
    <row r="904" ht="15" customHeight="1" spans="1:3">
      <c r="A904" s="210" t="s">
        <v>146</v>
      </c>
      <c r="B904" s="208">
        <v>22</v>
      </c>
      <c r="C904" s="207"/>
    </row>
    <row r="905" ht="15" customHeight="1" spans="1:3">
      <c r="A905" s="210" t="s">
        <v>820</v>
      </c>
      <c r="B905" s="208">
        <v>3</v>
      </c>
      <c r="C905" s="207"/>
    </row>
    <row r="906" ht="15" customHeight="1" spans="1:3">
      <c r="A906" s="210" t="s">
        <v>821</v>
      </c>
      <c r="B906" s="208">
        <v>3</v>
      </c>
      <c r="C906" s="207"/>
    </row>
    <row r="907" ht="15" customHeight="1" spans="1:3">
      <c r="A907" s="210" t="s">
        <v>822</v>
      </c>
      <c r="B907" s="208">
        <v>1243</v>
      </c>
      <c r="C907" s="207"/>
    </row>
    <row r="908" ht="15" customHeight="1" spans="1:3">
      <c r="A908" s="210" t="s">
        <v>823</v>
      </c>
      <c r="B908" s="208">
        <v>0</v>
      </c>
      <c r="C908" s="207"/>
    </row>
    <row r="909" ht="15" customHeight="1" spans="1:3">
      <c r="A909" s="210" t="s">
        <v>824</v>
      </c>
      <c r="B909" s="208">
        <v>0</v>
      </c>
      <c r="C909" s="207"/>
    </row>
    <row r="910" ht="15" customHeight="1" spans="1:3">
      <c r="A910" s="210" t="s">
        <v>825</v>
      </c>
      <c r="B910" s="208">
        <v>0</v>
      </c>
      <c r="C910" s="207"/>
    </row>
    <row r="911" ht="15" customHeight="1" spans="1:3">
      <c r="A911" s="210" t="s">
        <v>826</v>
      </c>
      <c r="B911" s="208">
        <v>243</v>
      </c>
      <c r="C911" s="207">
        <v>30</v>
      </c>
    </row>
    <row r="912" ht="15" customHeight="1" spans="1:3">
      <c r="A912" s="210" t="s">
        <v>827</v>
      </c>
      <c r="B912" s="208">
        <v>295</v>
      </c>
      <c r="C912" s="207"/>
    </row>
    <row r="913" ht="15" customHeight="1" spans="1:3">
      <c r="A913" s="210" t="s">
        <v>828</v>
      </c>
      <c r="B913" s="208">
        <v>0</v>
      </c>
      <c r="C913" s="207"/>
    </row>
    <row r="914" ht="15" customHeight="1" spans="1:3">
      <c r="A914" s="210" t="s">
        <v>829</v>
      </c>
      <c r="B914" s="208">
        <v>0</v>
      </c>
      <c r="C914" s="207"/>
    </row>
    <row r="915" ht="15" customHeight="1" spans="1:3">
      <c r="A915" s="210" t="s">
        <v>830</v>
      </c>
      <c r="B915" s="208">
        <v>0</v>
      </c>
      <c r="C915" s="207"/>
    </row>
    <row r="916" ht="15" customHeight="1" spans="1:3">
      <c r="A916" s="210" t="s">
        <v>831</v>
      </c>
      <c r="B916" s="208">
        <v>0</v>
      </c>
      <c r="C916" s="207"/>
    </row>
    <row r="917" ht="15" customHeight="1" spans="1:3">
      <c r="A917" s="210" t="s">
        <v>832</v>
      </c>
      <c r="B917" s="208">
        <v>248</v>
      </c>
      <c r="C917" s="207"/>
    </row>
    <row r="918" ht="15" customHeight="1" spans="1:3">
      <c r="A918" s="210" t="s">
        <v>833</v>
      </c>
      <c r="B918" s="208">
        <v>0</v>
      </c>
      <c r="C918" s="207"/>
    </row>
    <row r="919" ht="15" customHeight="1" spans="1:3">
      <c r="A919" s="210" t="s">
        <v>834</v>
      </c>
      <c r="B919" s="208">
        <v>0</v>
      </c>
      <c r="C919" s="207"/>
    </row>
    <row r="920" ht="15" customHeight="1" spans="1:3">
      <c r="A920" s="210" t="s">
        <v>835</v>
      </c>
      <c r="B920" s="208">
        <v>0</v>
      </c>
      <c r="C920" s="207"/>
    </row>
    <row r="921" ht="15" customHeight="1" spans="1:3">
      <c r="A921" s="210" t="s">
        <v>836</v>
      </c>
      <c r="B921" s="208">
        <v>6</v>
      </c>
      <c r="C921" s="207"/>
    </row>
    <row r="922" ht="15" customHeight="1" spans="1:3">
      <c r="A922" s="210" t="s">
        <v>837</v>
      </c>
      <c r="B922" s="208">
        <v>0</v>
      </c>
      <c r="C922" s="207"/>
    </row>
    <row r="923" ht="15" customHeight="1" spans="1:3">
      <c r="A923" s="210" t="s">
        <v>811</v>
      </c>
      <c r="B923" s="208">
        <v>0</v>
      </c>
      <c r="C923" s="207"/>
    </row>
    <row r="924" ht="15" customHeight="1" spans="1:3">
      <c r="A924" s="210" t="s">
        <v>838</v>
      </c>
      <c r="B924" s="208">
        <v>0</v>
      </c>
      <c r="C924" s="207"/>
    </row>
    <row r="925" ht="15" customHeight="1" spans="1:3">
      <c r="A925" s="210" t="s">
        <v>839</v>
      </c>
      <c r="B925" s="208">
        <v>0</v>
      </c>
      <c r="C925" s="207"/>
    </row>
    <row r="926" ht="15" customHeight="1" spans="1:3">
      <c r="A926" s="210" t="s">
        <v>840</v>
      </c>
      <c r="B926" s="208">
        <v>0</v>
      </c>
      <c r="C926" s="207"/>
    </row>
    <row r="927" ht="15" customHeight="1" spans="1:3">
      <c r="A927" s="210" t="s">
        <v>841</v>
      </c>
      <c r="B927" s="208">
        <v>0</v>
      </c>
      <c r="C927" s="207"/>
    </row>
    <row r="928" ht="15" customHeight="1" spans="1:3">
      <c r="A928" s="210" t="s">
        <v>842</v>
      </c>
      <c r="B928" s="208">
        <v>3992</v>
      </c>
      <c r="C928" s="207"/>
    </row>
    <row r="929" ht="15" customHeight="1" spans="1:3">
      <c r="A929" s="205" t="s">
        <v>843</v>
      </c>
      <c r="B929" s="208">
        <v>379</v>
      </c>
      <c r="C929" s="207">
        <f>C939</f>
        <v>30</v>
      </c>
    </row>
    <row r="930" ht="15" customHeight="1" spans="1:3">
      <c r="A930" s="210" t="s">
        <v>144</v>
      </c>
      <c r="B930" s="208">
        <v>250</v>
      </c>
      <c r="C930" s="207"/>
    </row>
    <row r="931" ht="15" customHeight="1" spans="1:3">
      <c r="A931" s="210" t="s">
        <v>145</v>
      </c>
      <c r="B931" s="208">
        <v>0</v>
      </c>
      <c r="C931" s="207"/>
    </row>
    <row r="932" ht="15" customHeight="1" spans="1:3">
      <c r="A932" s="210" t="s">
        <v>146</v>
      </c>
      <c r="B932" s="208">
        <v>0</v>
      </c>
      <c r="C932" s="207"/>
    </row>
    <row r="933" ht="15" customHeight="1" spans="1:3">
      <c r="A933" s="210" t="s">
        <v>844</v>
      </c>
      <c r="B933" s="208">
        <v>0</v>
      </c>
      <c r="C933" s="207"/>
    </row>
    <row r="934" ht="15" customHeight="1" spans="1:3">
      <c r="A934" s="210" t="s">
        <v>845</v>
      </c>
      <c r="B934" s="208">
        <v>0</v>
      </c>
      <c r="C934" s="207"/>
    </row>
    <row r="935" ht="15" customHeight="1" spans="1:3">
      <c r="A935" s="210" t="s">
        <v>846</v>
      </c>
      <c r="B935" s="208">
        <v>0</v>
      </c>
      <c r="C935" s="207"/>
    </row>
    <row r="936" ht="15" customHeight="1" spans="1:3">
      <c r="A936" s="210" t="s">
        <v>847</v>
      </c>
      <c r="B936" s="208">
        <v>0</v>
      </c>
      <c r="C936" s="207"/>
    </row>
    <row r="937" ht="15" customHeight="1" spans="1:3">
      <c r="A937" s="210" t="s">
        <v>848</v>
      </c>
      <c r="B937" s="208">
        <v>0</v>
      </c>
      <c r="C937" s="207"/>
    </row>
    <row r="938" ht="15" customHeight="1" spans="1:3">
      <c r="A938" s="210" t="s">
        <v>849</v>
      </c>
      <c r="B938" s="208">
        <v>0</v>
      </c>
      <c r="C938" s="207"/>
    </row>
    <row r="939" ht="15" customHeight="1" spans="1:3">
      <c r="A939" s="210" t="s">
        <v>850</v>
      </c>
      <c r="B939" s="208">
        <v>129</v>
      </c>
      <c r="C939" s="207">
        <v>30</v>
      </c>
    </row>
    <row r="940" ht="15" customHeight="1" spans="1:3">
      <c r="A940" s="205" t="s">
        <v>851</v>
      </c>
      <c r="B940" s="208">
        <v>0</v>
      </c>
      <c r="C940" s="207"/>
    </row>
    <row r="941" ht="15" customHeight="1" spans="1:3">
      <c r="A941" s="210" t="s">
        <v>852</v>
      </c>
      <c r="B941" s="208">
        <v>0</v>
      </c>
      <c r="C941" s="207"/>
    </row>
    <row r="942" ht="15" customHeight="1" spans="1:3">
      <c r="A942" s="210" t="s">
        <v>853</v>
      </c>
      <c r="B942" s="208">
        <v>0</v>
      </c>
      <c r="C942" s="207"/>
    </row>
    <row r="943" ht="15" customHeight="1" spans="1:3">
      <c r="A943" s="210" t="s">
        <v>854</v>
      </c>
      <c r="B943" s="208">
        <v>0</v>
      </c>
      <c r="C943" s="207"/>
    </row>
    <row r="944" ht="15" customHeight="1" spans="1:3">
      <c r="A944" s="210" t="s">
        <v>855</v>
      </c>
      <c r="B944" s="208">
        <v>0</v>
      </c>
      <c r="C944" s="207"/>
    </row>
    <row r="945" ht="15" customHeight="1" spans="1:3">
      <c r="A945" s="210" t="s">
        <v>856</v>
      </c>
      <c r="B945" s="208">
        <v>0</v>
      </c>
      <c r="C945" s="207"/>
    </row>
    <row r="946" ht="15" customHeight="1" spans="1:3">
      <c r="A946" s="210" t="s">
        <v>857</v>
      </c>
      <c r="B946" s="208">
        <v>0</v>
      </c>
      <c r="C946" s="207"/>
    </row>
    <row r="947" ht="15" customHeight="1" spans="1:3">
      <c r="A947" s="205" t="s">
        <v>858</v>
      </c>
      <c r="B947" s="208">
        <v>167</v>
      </c>
      <c r="C947" s="207"/>
    </row>
    <row r="948" ht="15" customHeight="1" spans="1:3">
      <c r="A948" s="210" t="s">
        <v>859</v>
      </c>
      <c r="B948" s="208">
        <v>0</v>
      </c>
      <c r="C948" s="207"/>
    </row>
    <row r="949" ht="15" customHeight="1" spans="1:3">
      <c r="A949" s="210" t="s">
        <v>860</v>
      </c>
      <c r="B949" s="208">
        <v>0</v>
      </c>
      <c r="C949" s="207"/>
    </row>
    <row r="950" ht="15" customHeight="1" spans="1:3">
      <c r="A950" s="210" t="s">
        <v>861</v>
      </c>
      <c r="B950" s="208">
        <v>0</v>
      </c>
      <c r="C950" s="207"/>
    </row>
    <row r="951" ht="15" customHeight="1" spans="1:3">
      <c r="A951" s="210" t="s">
        <v>862</v>
      </c>
      <c r="B951" s="208">
        <v>167</v>
      </c>
      <c r="C951" s="207"/>
    </row>
    <row r="952" ht="15" customHeight="1" spans="1:3">
      <c r="A952" s="210" t="s">
        <v>863</v>
      </c>
      <c r="B952" s="208">
        <v>0</v>
      </c>
      <c r="C952" s="207"/>
    </row>
    <row r="953" ht="15" customHeight="1" spans="1:3">
      <c r="A953" s="210" t="s">
        <v>864</v>
      </c>
      <c r="B953" s="208">
        <v>0</v>
      </c>
      <c r="C953" s="207"/>
    </row>
    <row r="954" ht="15" customHeight="1" spans="1:3">
      <c r="A954" s="205" t="s">
        <v>865</v>
      </c>
      <c r="B954" s="208">
        <v>0</v>
      </c>
      <c r="C954" s="207"/>
    </row>
    <row r="955" ht="15" customHeight="1" spans="1:3">
      <c r="A955" s="210" t="s">
        <v>866</v>
      </c>
      <c r="B955" s="208">
        <v>0</v>
      </c>
      <c r="C955" s="207"/>
    </row>
    <row r="956" ht="15" customHeight="1" spans="1:3">
      <c r="A956" s="210" t="s">
        <v>867</v>
      </c>
      <c r="B956" s="208">
        <v>0</v>
      </c>
      <c r="C956" s="207"/>
    </row>
    <row r="957" ht="15" customHeight="1" spans="1:3">
      <c r="A957" s="205" t="s">
        <v>868</v>
      </c>
      <c r="B957" s="208">
        <v>99</v>
      </c>
      <c r="C957" s="207">
        <f>C959</f>
        <v>400</v>
      </c>
    </row>
    <row r="958" ht="15" customHeight="1" spans="1:3">
      <c r="A958" s="210" t="s">
        <v>869</v>
      </c>
      <c r="B958" s="208">
        <v>0</v>
      </c>
      <c r="C958" s="207"/>
    </row>
    <row r="959" ht="15" customHeight="1" spans="1:3">
      <c r="A959" s="210" t="s">
        <v>870</v>
      </c>
      <c r="B959" s="208">
        <v>99</v>
      </c>
      <c r="C959" s="207">
        <v>400</v>
      </c>
    </row>
    <row r="960" ht="15" customHeight="1" spans="1:4">
      <c r="A960" s="205" t="s">
        <v>871</v>
      </c>
      <c r="B960" s="208">
        <v>25335</v>
      </c>
      <c r="C960" s="207">
        <v>80</v>
      </c>
      <c r="D960" s="65">
        <f>C960</f>
        <v>80</v>
      </c>
    </row>
    <row r="961" ht="15" customHeight="1" spans="1:3">
      <c r="A961" s="205" t="s">
        <v>872</v>
      </c>
      <c r="B961" s="208">
        <v>17793</v>
      </c>
      <c r="C961" s="207">
        <f>C966</f>
        <v>80</v>
      </c>
    </row>
    <row r="962" ht="15" customHeight="1" spans="1:3">
      <c r="A962" s="210" t="s">
        <v>144</v>
      </c>
      <c r="B962" s="208">
        <v>1887</v>
      </c>
      <c r="C962" s="207"/>
    </row>
    <row r="963" ht="15" customHeight="1" spans="1:3">
      <c r="A963" s="210" t="s">
        <v>145</v>
      </c>
      <c r="B963" s="208">
        <v>5079</v>
      </c>
      <c r="C963" s="207"/>
    </row>
    <row r="964" ht="15" customHeight="1" spans="1:3">
      <c r="A964" s="210" t="s">
        <v>146</v>
      </c>
      <c r="B964" s="208">
        <v>0</v>
      </c>
      <c r="C964" s="207"/>
    </row>
    <row r="965" ht="15" customHeight="1" spans="1:3">
      <c r="A965" s="210" t="s">
        <v>873</v>
      </c>
      <c r="B965" s="208">
        <v>20</v>
      </c>
      <c r="C965" s="207"/>
    </row>
    <row r="966" ht="15" customHeight="1" spans="1:3">
      <c r="A966" s="210" t="s">
        <v>874</v>
      </c>
      <c r="B966" s="208">
        <v>5541</v>
      </c>
      <c r="C966" s="207">
        <v>80</v>
      </c>
    </row>
    <row r="967" ht="15" customHeight="1" spans="1:3">
      <c r="A967" s="210" t="s">
        <v>875</v>
      </c>
      <c r="B967" s="208">
        <v>27</v>
      </c>
      <c r="C967" s="207"/>
    </row>
    <row r="968" ht="15" customHeight="1" spans="1:3">
      <c r="A968" s="210" t="s">
        <v>876</v>
      </c>
      <c r="B968" s="208">
        <v>123</v>
      </c>
      <c r="C968" s="207"/>
    </row>
    <row r="969" ht="15" customHeight="1" spans="1:3">
      <c r="A969" s="210" t="s">
        <v>877</v>
      </c>
      <c r="B969" s="208">
        <v>0</v>
      </c>
      <c r="C969" s="207"/>
    </row>
    <row r="970" ht="15" customHeight="1" spans="1:3">
      <c r="A970" s="210" t="s">
        <v>878</v>
      </c>
      <c r="B970" s="208">
        <v>14</v>
      </c>
      <c r="C970" s="207"/>
    </row>
    <row r="971" ht="15" customHeight="1" spans="1:3">
      <c r="A971" s="210" t="s">
        <v>879</v>
      </c>
      <c r="B971" s="208">
        <v>0</v>
      </c>
      <c r="C971" s="207"/>
    </row>
    <row r="972" ht="15" customHeight="1" spans="1:3">
      <c r="A972" s="210" t="s">
        <v>880</v>
      </c>
      <c r="B972" s="208">
        <v>0</v>
      </c>
      <c r="C972" s="207"/>
    </row>
    <row r="973" ht="15" customHeight="1" spans="1:3">
      <c r="A973" s="210" t="s">
        <v>881</v>
      </c>
      <c r="B973" s="208">
        <v>0</v>
      </c>
      <c r="C973" s="207"/>
    </row>
    <row r="974" ht="15" customHeight="1" spans="1:3">
      <c r="A974" s="210" t="s">
        <v>882</v>
      </c>
      <c r="B974" s="208">
        <v>0</v>
      </c>
      <c r="C974" s="207"/>
    </row>
    <row r="975" ht="15" customHeight="1" spans="1:3">
      <c r="A975" s="210" t="s">
        <v>883</v>
      </c>
      <c r="B975" s="208">
        <v>0</v>
      </c>
      <c r="C975" s="207"/>
    </row>
    <row r="976" ht="15" customHeight="1" spans="1:3">
      <c r="A976" s="210" t="s">
        <v>884</v>
      </c>
      <c r="B976" s="208">
        <v>0</v>
      </c>
      <c r="C976" s="207"/>
    </row>
    <row r="977" ht="15" customHeight="1" spans="1:3">
      <c r="A977" s="210" t="s">
        <v>885</v>
      </c>
      <c r="B977" s="208">
        <v>0</v>
      </c>
      <c r="C977" s="207"/>
    </row>
    <row r="978" ht="15" customHeight="1" spans="1:3">
      <c r="A978" s="210" t="s">
        <v>886</v>
      </c>
      <c r="B978" s="208">
        <v>0</v>
      </c>
      <c r="C978" s="207"/>
    </row>
    <row r="979" ht="15" customHeight="1" spans="1:3">
      <c r="A979" s="210" t="s">
        <v>887</v>
      </c>
      <c r="B979" s="208">
        <v>0</v>
      </c>
      <c r="C979" s="207"/>
    </row>
    <row r="980" ht="15" customHeight="1" spans="1:3">
      <c r="A980" s="210" t="s">
        <v>888</v>
      </c>
      <c r="B980" s="208">
        <v>271</v>
      </c>
      <c r="C980" s="207"/>
    </row>
    <row r="981" s="65" customFormat="1" ht="15" customHeight="1" spans="1:3">
      <c r="A981" s="210" t="s">
        <v>889</v>
      </c>
      <c r="B981" s="208">
        <v>0</v>
      </c>
      <c r="C981" s="207"/>
    </row>
    <row r="982" ht="15" customHeight="1" spans="1:3">
      <c r="A982" s="210" t="s">
        <v>890</v>
      </c>
      <c r="B982" s="208">
        <v>0</v>
      </c>
      <c r="C982" s="207"/>
    </row>
    <row r="983" ht="15" customHeight="1" spans="1:5">
      <c r="A983" s="210" t="s">
        <v>891</v>
      </c>
      <c r="B983" s="208">
        <v>4831</v>
      </c>
      <c r="C983" s="207"/>
      <c r="D983" s="200"/>
      <c r="E983" s="200"/>
    </row>
    <row r="984" ht="15" customHeight="1" spans="1:3">
      <c r="A984" s="205" t="s">
        <v>892</v>
      </c>
      <c r="B984" s="208">
        <v>1161</v>
      </c>
      <c r="C984" s="207"/>
    </row>
    <row r="985" ht="15" customHeight="1" spans="1:3">
      <c r="A985" s="210" t="s">
        <v>144</v>
      </c>
      <c r="B985" s="208">
        <v>39</v>
      </c>
      <c r="C985" s="207"/>
    </row>
    <row r="986" ht="15" customHeight="1" spans="1:3">
      <c r="A986" s="210" t="s">
        <v>145</v>
      </c>
      <c r="B986" s="208">
        <v>0</v>
      </c>
      <c r="C986" s="207"/>
    </row>
    <row r="987" ht="15" customHeight="1" spans="1:3">
      <c r="A987" s="210" t="s">
        <v>146</v>
      </c>
      <c r="B987" s="208">
        <v>0</v>
      </c>
      <c r="C987" s="207"/>
    </row>
    <row r="988" ht="15" customHeight="1" spans="1:3">
      <c r="A988" s="210" t="s">
        <v>893</v>
      </c>
      <c r="B988" s="208">
        <v>0</v>
      </c>
      <c r="C988" s="207"/>
    </row>
    <row r="989" ht="15" customHeight="1" spans="1:3">
      <c r="A989" s="210" t="s">
        <v>894</v>
      </c>
      <c r="B989" s="208">
        <v>0</v>
      </c>
      <c r="C989" s="207"/>
    </row>
    <row r="990" ht="15" customHeight="1" spans="1:3">
      <c r="A990" s="210" t="s">
        <v>895</v>
      </c>
      <c r="B990" s="208">
        <v>0</v>
      </c>
      <c r="C990" s="207"/>
    </row>
    <row r="991" ht="15" customHeight="1" spans="1:3">
      <c r="A991" s="210" t="s">
        <v>896</v>
      </c>
      <c r="B991" s="208">
        <v>0</v>
      </c>
      <c r="C991" s="207"/>
    </row>
    <row r="992" ht="15" customHeight="1" spans="1:3">
      <c r="A992" s="210" t="s">
        <v>897</v>
      </c>
      <c r="B992" s="208">
        <v>0</v>
      </c>
      <c r="C992" s="207"/>
    </row>
    <row r="993" ht="15" customHeight="1" spans="1:3">
      <c r="A993" s="210" t="s">
        <v>898</v>
      </c>
      <c r="B993" s="208">
        <v>1122</v>
      </c>
      <c r="C993" s="207"/>
    </row>
    <row r="994" ht="15" customHeight="1" spans="1:3">
      <c r="A994" s="205" t="s">
        <v>899</v>
      </c>
      <c r="B994" s="208">
        <v>3000</v>
      </c>
      <c r="C994" s="207"/>
    </row>
    <row r="995" ht="15" customHeight="1" spans="1:3">
      <c r="A995" s="210" t="s">
        <v>144</v>
      </c>
      <c r="B995" s="208">
        <v>0</v>
      </c>
      <c r="C995" s="207"/>
    </row>
    <row r="996" ht="15" customHeight="1" spans="1:3">
      <c r="A996" s="210" t="s">
        <v>145</v>
      </c>
      <c r="B996" s="208">
        <v>0</v>
      </c>
      <c r="C996" s="207"/>
    </row>
    <row r="997" ht="15" customHeight="1" spans="1:3">
      <c r="A997" s="210" t="s">
        <v>146</v>
      </c>
      <c r="B997" s="208">
        <v>0</v>
      </c>
      <c r="C997" s="207"/>
    </row>
    <row r="998" ht="15" customHeight="1" spans="1:3">
      <c r="A998" s="210" t="s">
        <v>900</v>
      </c>
      <c r="B998" s="208">
        <v>0</v>
      </c>
      <c r="C998" s="207"/>
    </row>
    <row r="999" ht="15" customHeight="1" spans="1:3">
      <c r="A999" s="210" t="s">
        <v>901</v>
      </c>
      <c r="B999" s="208">
        <v>0</v>
      </c>
      <c r="C999" s="207"/>
    </row>
    <row r="1000" ht="15" customHeight="1" spans="1:3">
      <c r="A1000" s="210" t="s">
        <v>902</v>
      </c>
      <c r="B1000" s="208">
        <v>0</v>
      </c>
      <c r="C1000" s="207"/>
    </row>
    <row r="1001" ht="15" customHeight="1" spans="1:3">
      <c r="A1001" s="210" t="s">
        <v>903</v>
      </c>
      <c r="B1001" s="208">
        <v>0</v>
      </c>
      <c r="C1001" s="207"/>
    </row>
    <row r="1002" ht="15" customHeight="1" spans="1:3">
      <c r="A1002" s="210" t="s">
        <v>904</v>
      </c>
      <c r="B1002" s="208">
        <v>0</v>
      </c>
      <c r="C1002" s="207"/>
    </row>
    <row r="1003" ht="15" customHeight="1" spans="1:3">
      <c r="A1003" s="210" t="s">
        <v>905</v>
      </c>
      <c r="B1003" s="208">
        <v>3000</v>
      </c>
      <c r="C1003" s="207"/>
    </row>
    <row r="1004" ht="15" customHeight="1" spans="1:3">
      <c r="A1004" s="205" t="s">
        <v>906</v>
      </c>
      <c r="B1004" s="208">
        <v>0</v>
      </c>
      <c r="C1004" s="207"/>
    </row>
    <row r="1005" ht="15" customHeight="1" spans="1:3">
      <c r="A1005" s="210" t="s">
        <v>907</v>
      </c>
      <c r="B1005" s="208">
        <v>0</v>
      </c>
      <c r="C1005" s="207"/>
    </row>
    <row r="1006" ht="15" customHeight="1" spans="1:3">
      <c r="A1006" s="210" t="s">
        <v>908</v>
      </c>
      <c r="B1006" s="208">
        <v>0</v>
      </c>
      <c r="C1006" s="207"/>
    </row>
    <row r="1007" ht="15" customHeight="1" spans="1:3">
      <c r="A1007" s="210" t="s">
        <v>909</v>
      </c>
      <c r="B1007" s="208">
        <v>0</v>
      </c>
      <c r="C1007" s="207"/>
    </row>
    <row r="1008" ht="15" customHeight="1" spans="1:3">
      <c r="A1008" s="210" t="s">
        <v>910</v>
      </c>
      <c r="B1008" s="208">
        <v>0</v>
      </c>
      <c r="C1008" s="207"/>
    </row>
    <row r="1009" ht="15" customHeight="1" spans="1:3">
      <c r="A1009" s="205" t="s">
        <v>911</v>
      </c>
      <c r="B1009" s="208">
        <v>36</v>
      </c>
      <c r="C1009" s="207"/>
    </row>
    <row r="1010" ht="15" customHeight="1" spans="1:3">
      <c r="A1010" s="210" t="s">
        <v>144</v>
      </c>
      <c r="B1010" s="208">
        <v>0</v>
      </c>
      <c r="C1010" s="207"/>
    </row>
    <row r="1011" ht="15" customHeight="1" spans="1:3">
      <c r="A1011" s="210" t="s">
        <v>145</v>
      </c>
      <c r="B1011" s="208">
        <v>0</v>
      </c>
      <c r="C1011" s="207"/>
    </row>
    <row r="1012" ht="15" customHeight="1" spans="1:3">
      <c r="A1012" s="210" t="s">
        <v>146</v>
      </c>
      <c r="B1012" s="208">
        <v>0</v>
      </c>
      <c r="C1012" s="207"/>
    </row>
    <row r="1013" ht="15" customHeight="1" spans="1:3">
      <c r="A1013" s="210" t="s">
        <v>897</v>
      </c>
      <c r="B1013" s="208">
        <v>0</v>
      </c>
      <c r="C1013" s="207"/>
    </row>
    <row r="1014" ht="15" customHeight="1" spans="1:3">
      <c r="A1014" s="210" t="s">
        <v>912</v>
      </c>
      <c r="B1014" s="208">
        <v>0</v>
      </c>
      <c r="C1014" s="207"/>
    </row>
    <row r="1015" ht="15" customHeight="1" spans="1:3">
      <c r="A1015" s="210" t="s">
        <v>913</v>
      </c>
      <c r="B1015" s="208">
        <v>36</v>
      </c>
      <c r="C1015" s="207"/>
    </row>
    <row r="1016" ht="15" customHeight="1" spans="1:3">
      <c r="A1016" s="205" t="s">
        <v>914</v>
      </c>
      <c r="B1016" s="208">
        <v>1</v>
      </c>
      <c r="C1016" s="207"/>
    </row>
    <row r="1017" ht="15" customHeight="1" spans="1:3">
      <c r="A1017" s="210" t="s">
        <v>915</v>
      </c>
      <c r="B1017" s="208">
        <v>1</v>
      </c>
      <c r="C1017" s="207"/>
    </row>
    <row r="1018" ht="15" customHeight="1" spans="1:3">
      <c r="A1018" s="210" t="s">
        <v>916</v>
      </c>
      <c r="B1018" s="208">
        <v>0</v>
      </c>
      <c r="C1018" s="207"/>
    </row>
    <row r="1019" ht="15" customHeight="1" spans="1:3">
      <c r="A1019" s="210" t="s">
        <v>917</v>
      </c>
      <c r="B1019" s="208">
        <v>0</v>
      </c>
      <c r="C1019" s="207"/>
    </row>
    <row r="1020" ht="15" customHeight="1" spans="1:3">
      <c r="A1020" s="210" t="s">
        <v>918</v>
      </c>
      <c r="B1020" s="208">
        <v>0</v>
      </c>
      <c r="C1020" s="207"/>
    </row>
    <row r="1021" ht="15" customHeight="1" spans="1:3">
      <c r="A1021" s="205" t="s">
        <v>919</v>
      </c>
      <c r="B1021" s="208">
        <v>3344</v>
      </c>
      <c r="C1021" s="207"/>
    </row>
    <row r="1022" ht="15" customHeight="1" spans="1:3">
      <c r="A1022" s="210" t="s">
        <v>920</v>
      </c>
      <c r="B1022" s="208">
        <v>1569</v>
      </c>
      <c r="C1022" s="207"/>
    </row>
    <row r="1023" ht="15" customHeight="1" spans="1:3">
      <c r="A1023" s="210" t="s">
        <v>921</v>
      </c>
      <c r="B1023" s="208">
        <v>1775</v>
      </c>
      <c r="C1023" s="207"/>
    </row>
    <row r="1024" ht="15" customHeight="1" spans="1:4">
      <c r="A1024" s="205" t="s">
        <v>922</v>
      </c>
      <c r="B1024" s="208">
        <v>5185</v>
      </c>
      <c r="C1024" s="207">
        <v>37090</v>
      </c>
      <c r="D1024" s="65">
        <f>C1024</f>
        <v>37090</v>
      </c>
    </row>
    <row r="1025" ht="15" customHeight="1" spans="1:3">
      <c r="A1025" s="205" t="s">
        <v>923</v>
      </c>
      <c r="B1025" s="208">
        <v>73</v>
      </c>
      <c r="C1025" s="207"/>
    </row>
    <row r="1026" ht="15" customHeight="1" spans="1:3">
      <c r="A1026" s="210" t="s">
        <v>144</v>
      </c>
      <c r="B1026" s="208">
        <v>73</v>
      </c>
      <c r="C1026" s="207"/>
    </row>
    <row r="1027" ht="15" customHeight="1" spans="1:3">
      <c r="A1027" s="210" t="s">
        <v>145</v>
      </c>
      <c r="B1027" s="208">
        <v>0</v>
      </c>
      <c r="C1027" s="207"/>
    </row>
    <row r="1028" ht="15" customHeight="1" spans="1:3">
      <c r="A1028" s="210" t="s">
        <v>146</v>
      </c>
      <c r="B1028" s="208">
        <v>0</v>
      </c>
      <c r="C1028" s="207"/>
    </row>
    <row r="1029" ht="15" customHeight="1" spans="1:3">
      <c r="A1029" s="210" t="s">
        <v>924</v>
      </c>
      <c r="B1029" s="208">
        <v>0</v>
      </c>
      <c r="C1029" s="207"/>
    </row>
    <row r="1030" ht="15" customHeight="1" spans="1:3">
      <c r="A1030" s="210" t="s">
        <v>925</v>
      </c>
      <c r="B1030" s="208">
        <v>0</v>
      </c>
      <c r="C1030" s="207"/>
    </row>
    <row r="1031" ht="15" customHeight="1" spans="1:3">
      <c r="A1031" s="210" t="s">
        <v>926</v>
      </c>
      <c r="B1031" s="208">
        <v>0</v>
      </c>
      <c r="C1031" s="207"/>
    </row>
    <row r="1032" ht="15" customHeight="1" spans="1:3">
      <c r="A1032" s="210" t="s">
        <v>927</v>
      </c>
      <c r="B1032" s="208">
        <v>0</v>
      </c>
      <c r="C1032" s="207"/>
    </row>
    <row r="1033" ht="15" customHeight="1" spans="1:3">
      <c r="A1033" s="210" t="s">
        <v>928</v>
      </c>
      <c r="B1033" s="208">
        <v>0</v>
      </c>
      <c r="C1033" s="207"/>
    </row>
    <row r="1034" ht="15" customHeight="1" spans="1:3">
      <c r="A1034" s="210" t="s">
        <v>929</v>
      </c>
      <c r="B1034" s="208">
        <v>0</v>
      </c>
      <c r="C1034" s="207"/>
    </row>
    <row r="1035" ht="15" customHeight="1" spans="1:3">
      <c r="A1035" s="205" t="s">
        <v>930</v>
      </c>
      <c r="B1035" s="208">
        <v>0</v>
      </c>
      <c r="C1035" s="207"/>
    </row>
    <row r="1036" ht="15" customHeight="1" spans="1:3">
      <c r="A1036" s="210" t="s">
        <v>144</v>
      </c>
      <c r="B1036" s="208">
        <v>0</v>
      </c>
      <c r="C1036" s="207"/>
    </row>
    <row r="1037" ht="15" customHeight="1" spans="1:3">
      <c r="A1037" s="210" t="s">
        <v>145</v>
      </c>
      <c r="B1037" s="208">
        <v>0</v>
      </c>
      <c r="C1037" s="207"/>
    </row>
    <row r="1038" ht="15" customHeight="1" spans="1:3">
      <c r="A1038" s="210" t="s">
        <v>146</v>
      </c>
      <c r="B1038" s="208">
        <v>0</v>
      </c>
      <c r="C1038" s="207"/>
    </row>
    <row r="1039" ht="15" customHeight="1" spans="1:3">
      <c r="A1039" s="210" t="s">
        <v>931</v>
      </c>
      <c r="B1039" s="208">
        <v>0</v>
      </c>
      <c r="C1039" s="207"/>
    </row>
    <row r="1040" ht="15" customHeight="1" spans="1:3">
      <c r="A1040" s="210" t="s">
        <v>932</v>
      </c>
      <c r="B1040" s="208">
        <v>0</v>
      </c>
      <c r="C1040" s="207"/>
    </row>
    <row r="1041" ht="15" customHeight="1" spans="1:3">
      <c r="A1041" s="210" t="s">
        <v>933</v>
      </c>
      <c r="B1041" s="208">
        <v>0</v>
      </c>
      <c r="C1041" s="207"/>
    </row>
    <row r="1042" ht="15" customHeight="1" spans="1:3">
      <c r="A1042" s="210" t="s">
        <v>934</v>
      </c>
      <c r="B1042" s="208">
        <v>0</v>
      </c>
      <c r="C1042" s="207"/>
    </row>
    <row r="1043" ht="15" customHeight="1" spans="1:3">
      <c r="A1043" s="210" t="s">
        <v>935</v>
      </c>
      <c r="B1043" s="208">
        <v>0</v>
      </c>
      <c r="C1043" s="207"/>
    </row>
    <row r="1044" ht="15" customHeight="1" spans="1:3">
      <c r="A1044" s="210" t="s">
        <v>936</v>
      </c>
      <c r="B1044" s="208">
        <v>0</v>
      </c>
      <c r="C1044" s="207"/>
    </row>
    <row r="1045" s="65" customFormat="1" ht="15" customHeight="1" spans="1:3">
      <c r="A1045" s="210" t="s">
        <v>937</v>
      </c>
      <c r="B1045" s="208">
        <v>0</v>
      </c>
      <c r="C1045" s="207"/>
    </row>
    <row r="1046" ht="15" customHeight="1" spans="1:4">
      <c r="A1046" s="210" t="s">
        <v>938</v>
      </c>
      <c r="B1046" s="208">
        <v>0</v>
      </c>
      <c r="C1046" s="207"/>
      <c r="D1046" s="200"/>
    </row>
    <row r="1047" ht="15" customHeight="1" spans="1:3">
      <c r="A1047" s="210" t="s">
        <v>939</v>
      </c>
      <c r="B1047" s="208">
        <v>0</v>
      </c>
      <c r="C1047" s="207"/>
    </row>
    <row r="1048" ht="15" customHeight="1" spans="1:3">
      <c r="A1048" s="210" t="s">
        <v>940</v>
      </c>
      <c r="B1048" s="208">
        <v>0</v>
      </c>
      <c r="C1048" s="207"/>
    </row>
    <row r="1049" ht="15" customHeight="1" spans="1:3">
      <c r="A1049" s="210" t="s">
        <v>941</v>
      </c>
      <c r="B1049" s="208">
        <v>0</v>
      </c>
      <c r="C1049" s="207"/>
    </row>
    <row r="1050" ht="15" customHeight="1" spans="1:3">
      <c r="A1050" s="210" t="s">
        <v>942</v>
      </c>
      <c r="B1050" s="208">
        <v>0</v>
      </c>
      <c r="C1050" s="207"/>
    </row>
    <row r="1051" ht="15" customHeight="1" spans="1:3">
      <c r="A1051" s="205" t="s">
        <v>943</v>
      </c>
      <c r="B1051" s="208">
        <v>117</v>
      </c>
      <c r="C1051" s="207"/>
    </row>
    <row r="1052" ht="15" customHeight="1" spans="1:3">
      <c r="A1052" s="210" t="s">
        <v>144</v>
      </c>
      <c r="B1052" s="208">
        <v>103</v>
      </c>
      <c r="C1052" s="207"/>
    </row>
    <row r="1053" ht="15" customHeight="1" spans="1:3">
      <c r="A1053" s="210" t="s">
        <v>145</v>
      </c>
      <c r="B1053" s="208">
        <v>0</v>
      </c>
      <c r="C1053" s="207"/>
    </row>
    <row r="1054" ht="15" customHeight="1" spans="1:3">
      <c r="A1054" s="210" t="s">
        <v>146</v>
      </c>
      <c r="B1054" s="208">
        <v>0</v>
      </c>
      <c r="C1054" s="207"/>
    </row>
    <row r="1055" ht="15" customHeight="1" spans="1:3">
      <c r="A1055" s="210" t="s">
        <v>944</v>
      </c>
      <c r="B1055" s="208">
        <v>14</v>
      </c>
      <c r="C1055" s="207"/>
    </row>
    <row r="1056" ht="15" customHeight="1" spans="1:3">
      <c r="A1056" s="205" t="s">
        <v>945</v>
      </c>
      <c r="B1056" s="208">
        <v>1021</v>
      </c>
      <c r="C1056" s="207"/>
    </row>
    <row r="1057" ht="15" customHeight="1" spans="1:3">
      <c r="A1057" s="210" t="s">
        <v>144</v>
      </c>
      <c r="B1057" s="208">
        <v>816</v>
      </c>
      <c r="C1057" s="207"/>
    </row>
    <row r="1058" ht="15" customHeight="1" spans="1:3">
      <c r="A1058" s="210" t="s">
        <v>145</v>
      </c>
      <c r="B1058" s="208">
        <v>0</v>
      </c>
      <c r="C1058" s="207"/>
    </row>
    <row r="1059" ht="15" customHeight="1" spans="1:3">
      <c r="A1059" s="210" t="s">
        <v>146</v>
      </c>
      <c r="B1059" s="208">
        <v>0</v>
      </c>
      <c r="C1059" s="207"/>
    </row>
    <row r="1060" ht="15" customHeight="1" spans="1:3">
      <c r="A1060" s="210" t="s">
        <v>946</v>
      </c>
      <c r="B1060" s="208">
        <v>0</v>
      </c>
      <c r="C1060" s="207"/>
    </row>
    <row r="1061" ht="15" customHeight="1" spans="1:3">
      <c r="A1061" s="210" t="s">
        <v>947</v>
      </c>
      <c r="B1061" s="208">
        <v>0</v>
      </c>
      <c r="C1061" s="207"/>
    </row>
    <row r="1062" ht="15" customHeight="1" spans="1:3">
      <c r="A1062" s="210" t="s">
        <v>948</v>
      </c>
      <c r="B1062" s="208">
        <v>124</v>
      </c>
      <c r="C1062" s="207"/>
    </row>
    <row r="1063" ht="15" customHeight="1" spans="1:3">
      <c r="A1063" s="210" t="s">
        <v>949</v>
      </c>
      <c r="B1063" s="208">
        <v>0</v>
      </c>
      <c r="C1063" s="207"/>
    </row>
    <row r="1064" ht="15" customHeight="1" spans="1:3">
      <c r="A1064" s="210" t="s">
        <v>950</v>
      </c>
      <c r="B1064" s="208">
        <v>0</v>
      </c>
      <c r="C1064" s="207"/>
    </row>
    <row r="1065" ht="15" customHeight="1" spans="1:3">
      <c r="A1065" s="210" t="s">
        <v>153</v>
      </c>
      <c r="B1065" s="206">
        <v>0</v>
      </c>
      <c r="C1065" s="207"/>
    </row>
    <row r="1066" ht="15" customHeight="1" spans="1:3">
      <c r="A1066" s="210" t="s">
        <v>951</v>
      </c>
      <c r="B1066" s="208">
        <v>81</v>
      </c>
      <c r="C1066" s="207"/>
    </row>
    <row r="1067" ht="15" customHeight="1" spans="1:3">
      <c r="A1067" s="205" t="s">
        <v>952</v>
      </c>
      <c r="B1067" s="209">
        <v>847</v>
      </c>
      <c r="C1067" s="207"/>
    </row>
    <row r="1068" ht="15" customHeight="1" spans="1:3">
      <c r="A1068" s="210" t="s">
        <v>144</v>
      </c>
      <c r="B1068" s="208">
        <v>522</v>
      </c>
      <c r="C1068" s="207"/>
    </row>
    <row r="1069" ht="15" customHeight="1" spans="1:3">
      <c r="A1069" s="210" t="s">
        <v>145</v>
      </c>
      <c r="B1069" s="208">
        <v>0</v>
      </c>
      <c r="C1069" s="207"/>
    </row>
    <row r="1070" ht="15" customHeight="1" spans="1:3">
      <c r="A1070" s="210" t="s">
        <v>146</v>
      </c>
      <c r="B1070" s="208">
        <v>0</v>
      </c>
      <c r="C1070" s="207"/>
    </row>
    <row r="1071" ht="15" customHeight="1" spans="1:3">
      <c r="A1071" s="210" t="s">
        <v>953</v>
      </c>
      <c r="B1071" s="208">
        <v>0</v>
      </c>
      <c r="C1071" s="207"/>
    </row>
    <row r="1072" ht="15" customHeight="1" spans="1:3">
      <c r="A1072" s="210" t="s">
        <v>954</v>
      </c>
      <c r="B1072" s="208">
        <v>0</v>
      </c>
      <c r="C1072" s="207"/>
    </row>
    <row r="1073" ht="15" customHeight="1" spans="1:3">
      <c r="A1073" s="210" t="s">
        <v>955</v>
      </c>
      <c r="B1073" s="208">
        <v>325</v>
      </c>
      <c r="C1073" s="207"/>
    </row>
    <row r="1074" ht="15" customHeight="1" spans="1:3">
      <c r="A1074" s="205" t="s">
        <v>956</v>
      </c>
      <c r="B1074" s="208">
        <v>1185</v>
      </c>
      <c r="C1074" s="207">
        <f>C1076+C1079+C1081</f>
        <v>37090</v>
      </c>
    </row>
    <row r="1075" ht="15" customHeight="1" spans="1:3">
      <c r="A1075" s="210" t="s">
        <v>144</v>
      </c>
      <c r="B1075" s="208">
        <v>0</v>
      </c>
      <c r="C1075" s="207"/>
    </row>
    <row r="1076" ht="15" customHeight="1" spans="1:3">
      <c r="A1076" s="210" t="s">
        <v>145</v>
      </c>
      <c r="B1076" s="208">
        <v>0</v>
      </c>
      <c r="C1076" s="207">
        <v>60</v>
      </c>
    </row>
    <row r="1077" ht="15" customHeight="1" spans="1:3">
      <c r="A1077" s="210" t="s">
        <v>146</v>
      </c>
      <c r="B1077" s="208">
        <v>0</v>
      </c>
      <c r="C1077" s="207"/>
    </row>
    <row r="1078" ht="15" customHeight="1" spans="1:3">
      <c r="A1078" s="210" t="s">
        <v>957</v>
      </c>
      <c r="B1078" s="208">
        <v>0</v>
      </c>
      <c r="C1078" s="207"/>
    </row>
    <row r="1079" ht="15" customHeight="1" spans="1:3">
      <c r="A1079" s="210" t="s">
        <v>958</v>
      </c>
      <c r="B1079" s="208">
        <v>260</v>
      </c>
      <c r="C1079" s="207">
        <v>37000</v>
      </c>
    </row>
    <row r="1080" ht="15" customHeight="1" spans="1:3">
      <c r="A1080" s="210" t="s">
        <v>959</v>
      </c>
      <c r="B1080" s="208">
        <v>0</v>
      </c>
      <c r="C1080" s="207"/>
    </row>
    <row r="1081" ht="15" customHeight="1" spans="1:3">
      <c r="A1081" s="210" t="s">
        <v>960</v>
      </c>
      <c r="B1081" s="208">
        <v>925</v>
      </c>
      <c r="C1081" s="207">
        <v>30</v>
      </c>
    </row>
    <row r="1082" ht="15" customHeight="1" spans="1:3">
      <c r="A1082" s="205" t="s">
        <v>961</v>
      </c>
      <c r="B1082" s="208">
        <v>1942</v>
      </c>
      <c r="C1082" s="207"/>
    </row>
    <row r="1083" ht="15" customHeight="1" spans="1:3">
      <c r="A1083" s="210" t="s">
        <v>962</v>
      </c>
      <c r="B1083" s="208">
        <v>0</v>
      </c>
      <c r="C1083" s="207"/>
    </row>
    <row r="1084" ht="15" customHeight="1" spans="1:3">
      <c r="A1084" s="210" t="s">
        <v>963</v>
      </c>
      <c r="B1084" s="208">
        <v>1942</v>
      </c>
      <c r="C1084" s="207"/>
    </row>
    <row r="1085" ht="15" customHeight="1" spans="1:3">
      <c r="A1085" s="210" t="s">
        <v>964</v>
      </c>
      <c r="B1085" s="208">
        <v>0</v>
      </c>
      <c r="C1085" s="207"/>
    </row>
    <row r="1086" ht="15" customHeight="1" spans="1:3">
      <c r="A1086" s="210" t="s">
        <v>965</v>
      </c>
      <c r="B1086" s="208">
        <v>0</v>
      </c>
      <c r="C1086" s="207"/>
    </row>
    <row r="1087" ht="15" customHeight="1" spans="1:3">
      <c r="A1087" s="210" t="s">
        <v>966</v>
      </c>
      <c r="B1087" s="208">
        <v>0</v>
      </c>
      <c r="C1087" s="207"/>
    </row>
    <row r="1088" ht="15" customHeight="1" spans="1:4">
      <c r="A1088" s="205" t="s">
        <v>967</v>
      </c>
      <c r="B1088" s="208">
        <v>1942</v>
      </c>
      <c r="C1088" s="207">
        <v>1000</v>
      </c>
      <c r="D1088" s="65">
        <f>C1088</f>
        <v>1000</v>
      </c>
    </row>
    <row r="1089" ht="15" customHeight="1" spans="1:3">
      <c r="A1089" s="205" t="s">
        <v>968</v>
      </c>
      <c r="B1089" s="208">
        <v>393</v>
      </c>
      <c r="C1089" s="207"/>
    </row>
    <row r="1090" ht="15" customHeight="1" spans="1:3">
      <c r="A1090" s="210" t="s">
        <v>144</v>
      </c>
      <c r="B1090" s="208">
        <v>371</v>
      </c>
      <c r="C1090" s="207"/>
    </row>
    <row r="1091" ht="15" customHeight="1" spans="1:3">
      <c r="A1091" s="210" t="s">
        <v>145</v>
      </c>
      <c r="B1091" s="208">
        <v>8</v>
      </c>
      <c r="C1091" s="207"/>
    </row>
    <row r="1092" ht="15" customHeight="1" spans="1:3">
      <c r="A1092" s="210" t="s">
        <v>146</v>
      </c>
      <c r="B1092" s="208">
        <v>0</v>
      </c>
      <c r="C1092" s="207"/>
    </row>
    <row r="1093" ht="15" customHeight="1" spans="1:3">
      <c r="A1093" s="210" t="s">
        <v>969</v>
      </c>
      <c r="B1093" s="208">
        <v>0</v>
      </c>
      <c r="C1093" s="207"/>
    </row>
    <row r="1094" ht="15" customHeight="1" spans="1:3">
      <c r="A1094" s="210" t="s">
        <v>970</v>
      </c>
      <c r="B1094" s="208">
        <v>0</v>
      </c>
      <c r="C1094" s="207"/>
    </row>
    <row r="1095" ht="15" customHeight="1" spans="1:3">
      <c r="A1095" s="210" t="s">
        <v>971</v>
      </c>
      <c r="B1095" s="208">
        <v>0</v>
      </c>
      <c r="C1095" s="207"/>
    </row>
    <row r="1096" ht="15" customHeight="1" spans="1:3">
      <c r="A1096" s="210" t="s">
        <v>972</v>
      </c>
      <c r="B1096" s="208">
        <v>0</v>
      </c>
      <c r="C1096" s="207"/>
    </row>
    <row r="1097" ht="15" customHeight="1" spans="1:3">
      <c r="A1097" s="210" t="s">
        <v>153</v>
      </c>
      <c r="B1097" s="208">
        <v>10</v>
      </c>
      <c r="C1097" s="207"/>
    </row>
    <row r="1098" ht="15" customHeight="1" spans="1:3">
      <c r="A1098" s="210" t="s">
        <v>973</v>
      </c>
      <c r="B1098" s="208">
        <v>4</v>
      </c>
      <c r="C1098" s="207"/>
    </row>
    <row r="1099" ht="15" customHeight="1" spans="1:3">
      <c r="A1099" s="205" t="s">
        <v>974</v>
      </c>
      <c r="B1099" s="208">
        <v>1549</v>
      </c>
      <c r="C1099" s="207">
        <f>C1104</f>
        <v>1000</v>
      </c>
    </row>
    <row r="1100" ht="15" customHeight="1" spans="1:3">
      <c r="A1100" s="210" t="s">
        <v>144</v>
      </c>
      <c r="B1100" s="208">
        <v>0</v>
      </c>
      <c r="C1100" s="207"/>
    </row>
    <row r="1101" ht="15" customHeight="1" spans="1:3">
      <c r="A1101" s="210" t="s">
        <v>145</v>
      </c>
      <c r="B1101" s="208">
        <v>0</v>
      </c>
      <c r="C1101" s="207"/>
    </row>
    <row r="1102" ht="15" customHeight="1" spans="1:3">
      <c r="A1102" s="210" t="s">
        <v>146</v>
      </c>
      <c r="B1102" s="208">
        <v>0</v>
      </c>
      <c r="C1102" s="207"/>
    </row>
    <row r="1103" ht="15" customHeight="1" spans="1:3">
      <c r="A1103" s="210" t="s">
        <v>975</v>
      </c>
      <c r="B1103" s="208">
        <v>0</v>
      </c>
      <c r="C1103" s="207"/>
    </row>
    <row r="1104" ht="15" customHeight="1" spans="1:3">
      <c r="A1104" s="210" t="s">
        <v>976</v>
      </c>
      <c r="B1104" s="208">
        <v>1549</v>
      </c>
      <c r="C1104" s="207">
        <v>1000</v>
      </c>
    </row>
    <row r="1105" ht="15" customHeight="1" spans="1:3">
      <c r="A1105" s="205" t="s">
        <v>977</v>
      </c>
      <c r="B1105" s="208">
        <v>0</v>
      </c>
      <c r="C1105" s="207"/>
    </row>
    <row r="1106" ht="15" customHeight="1" spans="1:3">
      <c r="A1106" s="210" t="s">
        <v>978</v>
      </c>
      <c r="B1106" s="208">
        <v>0</v>
      </c>
      <c r="C1106" s="207"/>
    </row>
    <row r="1107" ht="15" customHeight="1" spans="1:3">
      <c r="A1107" s="210" t="s">
        <v>979</v>
      </c>
      <c r="B1107" s="208">
        <v>0</v>
      </c>
      <c r="C1107" s="207"/>
    </row>
    <row r="1108" ht="15" customHeight="1" spans="1:4">
      <c r="A1108" s="205" t="s">
        <v>980</v>
      </c>
      <c r="B1108" s="208">
        <v>1729</v>
      </c>
      <c r="C1108" s="207">
        <v>30</v>
      </c>
      <c r="D1108" s="65">
        <f>C1108</f>
        <v>30</v>
      </c>
    </row>
    <row r="1109" ht="15" customHeight="1" spans="1:3">
      <c r="A1109" s="205" t="s">
        <v>981</v>
      </c>
      <c r="B1109" s="208">
        <v>423</v>
      </c>
      <c r="C1109" s="207"/>
    </row>
    <row r="1110" ht="15" customHeight="1" spans="1:3">
      <c r="A1110" s="210" t="s">
        <v>144</v>
      </c>
      <c r="B1110" s="208">
        <v>423</v>
      </c>
      <c r="C1110" s="207"/>
    </row>
    <row r="1111" s="65" customFormat="1" ht="15" customHeight="1" spans="1:5">
      <c r="A1111" s="210" t="s">
        <v>145</v>
      </c>
      <c r="B1111" s="208">
        <v>0</v>
      </c>
      <c r="C1111" s="207"/>
      <c r="D1111" s="200"/>
      <c r="E1111" s="200"/>
    </row>
    <row r="1112" ht="15" customHeight="1" spans="1:3">
      <c r="A1112" s="210" t="s">
        <v>146</v>
      </c>
      <c r="B1112" s="208">
        <v>0</v>
      </c>
      <c r="C1112" s="207"/>
    </row>
    <row r="1113" ht="15" customHeight="1" spans="1:3">
      <c r="A1113" s="210" t="s">
        <v>982</v>
      </c>
      <c r="B1113" s="208">
        <v>0</v>
      </c>
      <c r="C1113" s="207"/>
    </row>
    <row r="1114" ht="15" customHeight="1" spans="1:3">
      <c r="A1114" s="210" t="s">
        <v>153</v>
      </c>
      <c r="B1114" s="208">
        <v>0</v>
      </c>
      <c r="C1114" s="207"/>
    </row>
    <row r="1115" ht="15" customHeight="1" spans="1:3">
      <c r="A1115" s="210" t="s">
        <v>983</v>
      </c>
      <c r="B1115" s="208">
        <v>0</v>
      </c>
      <c r="C1115" s="207"/>
    </row>
    <row r="1116" ht="15" customHeight="1" spans="1:3">
      <c r="A1116" s="205" t="s">
        <v>984</v>
      </c>
      <c r="B1116" s="208">
        <v>41</v>
      </c>
      <c r="C1116" s="207"/>
    </row>
    <row r="1117" ht="15" customHeight="1" spans="1:3">
      <c r="A1117" s="210" t="s">
        <v>985</v>
      </c>
      <c r="B1117" s="208">
        <v>0</v>
      </c>
      <c r="C1117" s="207"/>
    </row>
    <row r="1118" ht="15" customHeight="1" spans="1:3">
      <c r="A1118" s="210" t="s">
        <v>986</v>
      </c>
      <c r="B1118" s="208">
        <v>0</v>
      </c>
      <c r="C1118" s="207"/>
    </row>
    <row r="1119" ht="15" customHeight="1" spans="1:3">
      <c r="A1119" s="210" t="s">
        <v>987</v>
      </c>
      <c r="B1119" s="208">
        <v>0</v>
      </c>
      <c r="C1119" s="207"/>
    </row>
    <row r="1120" ht="15" customHeight="1" spans="1:3">
      <c r="A1120" s="210" t="s">
        <v>988</v>
      </c>
      <c r="B1120" s="208">
        <v>0</v>
      </c>
      <c r="C1120" s="207"/>
    </row>
    <row r="1121" ht="15" customHeight="1" spans="1:3">
      <c r="A1121" s="210" t="s">
        <v>989</v>
      </c>
      <c r="B1121" s="208">
        <v>0</v>
      </c>
      <c r="C1121" s="207"/>
    </row>
    <row r="1122" ht="15" customHeight="1" spans="1:3">
      <c r="A1122" s="210" t="s">
        <v>990</v>
      </c>
      <c r="B1122" s="208">
        <v>0</v>
      </c>
      <c r="C1122" s="207"/>
    </row>
    <row r="1123" ht="15" customHeight="1" spans="1:3">
      <c r="A1123" s="210" t="s">
        <v>991</v>
      </c>
      <c r="B1123" s="208">
        <v>0</v>
      </c>
      <c r="C1123" s="207"/>
    </row>
    <row r="1124" ht="15" customHeight="1" spans="1:3">
      <c r="A1124" s="210" t="s">
        <v>992</v>
      </c>
      <c r="B1124" s="208">
        <v>0</v>
      </c>
      <c r="C1124" s="207"/>
    </row>
    <row r="1125" ht="15" customHeight="1" spans="1:3">
      <c r="A1125" s="210" t="s">
        <v>993</v>
      </c>
      <c r="B1125" s="208">
        <v>41</v>
      </c>
      <c r="C1125" s="207"/>
    </row>
    <row r="1126" ht="15" customHeight="1" spans="1:3">
      <c r="A1126" s="205" t="s">
        <v>994</v>
      </c>
      <c r="B1126" s="208">
        <v>165</v>
      </c>
      <c r="C1126" s="207"/>
    </row>
    <row r="1127" ht="15" customHeight="1" spans="1:3">
      <c r="A1127" s="210" t="s">
        <v>995</v>
      </c>
      <c r="B1127" s="208">
        <v>0</v>
      </c>
      <c r="C1127" s="207"/>
    </row>
    <row r="1128" ht="15" customHeight="1" spans="1:3">
      <c r="A1128" s="210" t="s">
        <v>996</v>
      </c>
      <c r="B1128" s="208">
        <v>0</v>
      </c>
      <c r="C1128" s="207"/>
    </row>
    <row r="1129" ht="15" customHeight="1" spans="1:3">
      <c r="A1129" s="210" t="s">
        <v>997</v>
      </c>
      <c r="B1129" s="208">
        <v>0</v>
      </c>
      <c r="C1129" s="207"/>
    </row>
    <row r="1130" ht="15" customHeight="1" spans="1:3">
      <c r="A1130" s="210" t="s">
        <v>998</v>
      </c>
      <c r="B1130" s="208">
        <v>0</v>
      </c>
      <c r="C1130" s="207"/>
    </row>
    <row r="1131" s="65" customFormat="1" ht="15" customHeight="1" spans="1:3">
      <c r="A1131" s="210" t="s">
        <v>999</v>
      </c>
      <c r="B1131" s="208">
        <v>165</v>
      </c>
      <c r="C1131" s="207"/>
    </row>
    <row r="1132" ht="15" customHeight="1" spans="1:3">
      <c r="A1132" s="205" t="s">
        <v>1000</v>
      </c>
      <c r="B1132" s="208">
        <v>0</v>
      </c>
      <c r="C1132" s="207"/>
    </row>
    <row r="1133" ht="15" customHeight="1" spans="1:3">
      <c r="A1133" s="210" t="s">
        <v>1001</v>
      </c>
      <c r="B1133" s="208">
        <v>0</v>
      </c>
      <c r="C1133" s="207"/>
    </row>
    <row r="1134" ht="15" customHeight="1" spans="1:3">
      <c r="A1134" s="210" t="s">
        <v>1002</v>
      </c>
      <c r="B1134" s="208">
        <v>0</v>
      </c>
      <c r="C1134" s="207"/>
    </row>
    <row r="1135" ht="15" customHeight="1" spans="1:3">
      <c r="A1135" s="205" t="s">
        <v>1003</v>
      </c>
      <c r="B1135" s="208">
        <v>1100</v>
      </c>
      <c r="C1135" s="207">
        <f>C1137</f>
        <v>30</v>
      </c>
    </row>
    <row r="1136" ht="15" customHeight="1" spans="1:3">
      <c r="A1136" s="210" t="s">
        <v>1004</v>
      </c>
      <c r="B1136" s="208">
        <v>0</v>
      </c>
      <c r="C1136" s="207"/>
    </row>
    <row r="1137" ht="15" customHeight="1" spans="1:3">
      <c r="A1137" s="210" t="s">
        <v>1005</v>
      </c>
      <c r="B1137" s="208">
        <v>1100</v>
      </c>
      <c r="C1137" s="207">
        <v>30</v>
      </c>
    </row>
    <row r="1138" ht="15" customHeight="1" spans="1:3">
      <c r="A1138" s="205" t="s">
        <v>1006</v>
      </c>
      <c r="B1138" s="208">
        <v>0</v>
      </c>
      <c r="C1138" s="207"/>
    </row>
    <row r="1139" ht="15" customHeight="1" spans="1:5">
      <c r="A1139" s="205" t="s">
        <v>1007</v>
      </c>
      <c r="B1139" s="208">
        <v>0</v>
      </c>
      <c r="C1139" s="207"/>
      <c r="D1139" s="200"/>
      <c r="E1139" s="200"/>
    </row>
    <row r="1140" ht="15" customHeight="1" spans="1:3">
      <c r="A1140" s="205" t="s">
        <v>1008</v>
      </c>
      <c r="B1140" s="208">
        <v>0</v>
      </c>
      <c r="C1140" s="207"/>
    </row>
    <row r="1141" ht="15" customHeight="1" spans="1:3">
      <c r="A1141" s="205" t="s">
        <v>1009</v>
      </c>
      <c r="B1141" s="208">
        <v>0</v>
      </c>
      <c r="C1141" s="207"/>
    </row>
    <row r="1142" ht="15" customHeight="1" spans="1:3">
      <c r="A1142" s="205" t="s">
        <v>1010</v>
      </c>
      <c r="B1142" s="208">
        <v>0</v>
      </c>
      <c r="C1142" s="207"/>
    </row>
    <row r="1143" ht="15" customHeight="1" spans="1:3">
      <c r="A1143" s="205" t="s">
        <v>1011</v>
      </c>
      <c r="B1143" s="208">
        <v>0</v>
      </c>
      <c r="C1143" s="207"/>
    </row>
    <row r="1144" ht="15" customHeight="1" spans="1:3">
      <c r="A1144" s="205" t="s">
        <v>1012</v>
      </c>
      <c r="B1144" s="208">
        <v>0</v>
      </c>
      <c r="C1144" s="207"/>
    </row>
    <row r="1145" ht="15" customHeight="1" spans="1:3">
      <c r="A1145" s="205" t="s">
        <v>1013</v>
      </c>
      <c r="B1145" s="208">
        <v>0</v>
      </c>
      <c r="C1145" s="207"/>
    </row>
    <row r="1146" ht="15" customHeight="1" spans="1:3">
      <c r="A1146" s="205" t="s">
        <v>1014</v>
      </c>
      <c r="B1146" s="208">
        <v>0</v>
      </c>
      <c r="C1146" s="207"/>
    </row>
    <row r="1147" ht="15" customHeight="1" spans="1:3">
      <c r="A1147" s="205" t="s">
        <v>1015</v>
      </c>
      <c r="B1147" s="208">
        <v>0</v>
      </c>
      <c r="C1147" s="207"/>
    </row>
    <row r="1148" ht="15" customHeight="1" spans="1:4">
      <c r="A1148" s="205" t="s">
        <v>1016</v>
      </c>
      <c r="B1148" s="208">
        <v>4459</v>
      </c>
      <c r="C1148" s="207">
        <v>630</v>
      </c>
      <c r="D1148" s="65">
        <f>C1148</f>
        <v>630</v>
      </c>
    </row>
    <row r="1149" ht="15" customHeight="1" spans="1:3">
      <c r="A1149" s="205" t="s">
        <v>1017</v>
      </c>
      <c r="B1149" s="208">
        <v>4383</v>
      </c>
      <c r="C1149" s="207">
        <f>C1153+C1175</f>
        <v>630</v>
      </c>
    </row>
    <row r="1150" ht="15" customHeight="1" spans="1:3">
      <c r="A1150" s="210" t="s">
        <v>144</v>
      </c>
      <c r="B1150" s="208">
        <v>1799</v>
      </c>
      <c r="C1150" s="207"/>
    </row>
    <row r="1151" ht="15" customHeight="1" spans="1:3">
      <c r="A1151" s="210" t="s">
        <v>145</v>
      </c>
      <c r="B1151" s="208">
        <v>80</v>
      </c>
      <c r="C1151" s="207"/>
    </row>
    <row r="1152" ht="15" customHeight="1" spans="1:3">
      <c r="A1152" s="210" t="s">
        <v>146</v>
      </c>
      <c r="B1152" s="208">
        <v>0</v>
      </c>
      <c r="C1152" s="207"/>
    </row>
    <row r="1153" ht="15" customHeight="1" spans="1:3">
      <c r="A1153" s="210" t="s">
        <v>1018</v>
      </c>
      <c r="B1153" s="208">
        <v>181</v>
      </c>
      <c r="C1153" s="207">
        <v>400</v>
      </c>
    </row>
    <row r="1154" ht="15" customHeight="1" spans="1:3">
      <c r="A1154" s="210" t="s">
        <v>1019</v>
      </c>
      <c r="B1154" s="208">
        <v>493</v>
      </c>
      <c r="C1154" s="207"/>
    </row>
    <row r="1155" ht="15" customHeight="1" spans="1:3">
      <c r="A1155" s="210" t="s">
        <v>1020</v>
      </c>
      <c r="B1155" s="208">
        <v>0</v>
      </c>
      <c r="C1155" s="207"/>
    </row>
    <row r="1156" ht="15" customHeight="1" spans="1:3">
      <c r="A1156" s="210" t="s">
        <v>1021</v>
      </c>
      <c r="B1156" s="208">
        <v>0</v>
      </c>
      <c r="C1156" s="207"/>
    </row>
    <row r="1157" ht="15" customHeight="1" spans="1:3">
      <c r="A1157" s="210" t="s">
        <v>1022</v>
      </c>
      <c r="B1157" s="208">
        <v>62</v>
      </c>
      <c r="C1157" s="207"/>
    </row>
    <row r="1158" ht="15" customHeight="1" spans="1:3">
      <c r="A1158" s="210" t="s">
        <v>1023</v>
      </c>
      <c r="B1158" s="208">
        <v>0</v>
      </c>
      <c r="C1158" s="207"/>
    </row>
    <row r="1159" ht="15" customHeight="1" spans="1:3">
      <c r="A1159" s="210" t="s">
        <v>1024</v>
      </c>
      <c r="B1159" s="208">
        <v>0</v>
      </c>
      <c r="C1159" s="207"/>
    </row>
    <row r="1160" ht="15" customHeight="1" spans="1:3">
      <c r="A1160" s="210" t="s">
        <v>1025</v>
      </c>
      <c r="B1160" s="208">
        <v>10</v>
      </c>
      <c r="C1160" s="207"/>
    </row>
    <row r="1161" ht="15" customHeight="1" spans="1:3">
      <c r="A1161" s="210" t="s">
        <v>1026</v>
      </c>
      <c r="B1161" s="208">
        <v>0</v>
      </c>
      <c r="C1161" s="207"/>
    </row>
    <row r="1162" ht="15" customHeight="1" spans="1:3">
      <c r="A1162" s="210" t="s">
        <v>1027</v>
      </c>
      <c r="B1162" s="208">
        <v>0</v>
      </c>
      <c r="C1162" s="207"/>
    </row>
    <row r="1163" ht="15" customHeight="1" spans="1:3">
      <c r="A1163" s="210" t="s">
        <v>1028</v>
      </c>
      <c r="B1163" s="208">
        <v>0</v>
      </c>
      <c r="C1163" s="207"/>
    </row>
    <row r="1164" ht="15" customHeight="1" spans="1:3">
      <c r="A1164" s="210" t="s">
        <v>1029</v>
      </c>
      <c r="B1164" s="208">
        <v>0</v>
      </c>
      <c r="C1164" s="207"/>
    </row>
    <row r="1165" ht="15" customHeight="1" spans="1:3">
      <c r="A1165" s="210" t="s">
        <v>1030</v>
      </c>
      <c r="B1165" s="208">
        <v>0</v>
      </c>
      <c r="C1165" s="207"/>
    </row>
    <row r="1166" ht="15" customHeight="1" spans="1:3">
      <c r="A1166" s="210" t="s">
        <v>1031</v>
      </c>
      <c r="B1166" s="208">
        <v>0</v>
      </c>
      <c r="C1166" s="207"/>
    </row>
    <row r="1167" ht="15" customHeight="1" spans="1:3">
      <c r="A1167" s="210" t="s">
        <v>1032</v>
      </c>
      <c r="B1167" s="208">
        <v>0</v>
      </c>
      <c r="C1167" s="207"/>
    </row>
    <row r="1168" ht="15" customHeight="1" spans="1:3">
      <c r="A1168" s="210" t="s">
        <v>1033</v>
      </c>
      <c r="B1168" s="208">
        <v>0</v>
      </c>
      <c r="C1168" s="207"/>
    </row>
    <row r="1169" ht="15" customHeight="1" spans="1:3">
      <c r="A1169" s="210" t="s">
        <v>1034</v>
      </c>
      <c r="B1169" s="208">
        <v>0</v>
      </c>
      <c r="C1169" s="207"/>
    </row>
    <row r="1170" s="65" customFormat="1" ht="15" customHeight="1" spans="1:3">
      <c r="A1170" s="210" t="s">
        <v>1035</v>
      </c>
      <c r="B1170" s="208">
        <v>0</v>
      </c>
      <c r="C1170" s="207"/>
    </row>
    <row r="1171" ht="15" customHeight="1" spans="1:3">
      <c r="A1171" s="210" t="s">
        <v>1036</v>
      </c>
      <c r="B1171" s="208">
        <v>0</v>
      </c>
      <c r="C1171" s="207"/>
    </row>
    <row r="1172" ht="15" customHeight="1" spans="1:5">
      <c r="A1172" s="210" t="s">
        <v>1037</v>
      </c>
      <c r="B1172" s="208">
        <v>0</v>
      </c>
      <c r="C1172" s="207"/>
      <c r="D1172" s="200"/>
      <c r="E1172" s="200"/>
    </row>
    <row r="1173" ht="15" customHeight="1" spans="1:3">
      <c r="A1173" s="210" t="s">
        <v>1038</v>
      </c>
      <c r="B1173" s="208">
        <v>0</v>
      </c>
      <c r="C1173" s="207"/>
    </row>
    <row r="1174" ht="15" customHeight="1" spans="1:3">
      <c r="A1174" s="210" t="s">
        <v>153</v>
      </c>
      <c r="B1174" s="208">
        <v>822</v>
      </c>
      <c r="C1174" s="207"/>
    </row>
    <row r="1175" ht="15" customHeight="1" spans="1:3">
      <c r="A1175" s="210" t="s">
        <v>1039</v>
      </c>
      <c r="B1175" s="208">
        <v>936</v>
      </c>
      <c r="C1175" s="207">
        <v>230</v>
      </c>
    </row>
    <row r="1176" ht="15" customHeight="1" spans="1:3">
      <c r="A1176" s="205" t="s">
        <v>1040</v>
      </c>
      <c r="B1176" s="208">
        <v>76</v>
      </c>
      <c r="C1176" s="207"/>
    </row>
    <row r="1177" ht="15" customHeight="1" spans="1:3">
      <c r="A1177" s="210" t="s">
        <v>144</v>
      </c>
      <c r="B1177" s="208">
        <v>0</v>
      </c>
      <c r="C1177" s="207"/>
    </row>
    <row r="1178" ht="15" customHeight="1" spans="1:3">
      <c r="A1178" s="210" t="s">
        <v>145</v>
      </c>
      <c r="B1178" s="208">
        <v>0</v>
      </c>
      <c r="C1178" s="207"/>
    </row>
    <row r="1179" ht="15" customHeight="1" spans="1:3">
      <c r="A1179" s="210" t="s">
        <v>146</v>
      </c>
      <c r="B1179" s="208">
        <v>0</v>
      </c>
      <c r="C1179" s="207"/>
    </row>
    <row r="1180" ht="15" customHeight="1" spans="1:3">
      <c r="A1180" s="210" t="s">
        <v>1041</v>
      </c>
      <c r="B1180" s="208">
        <v>0</v>
      </c>
      <c r="C1180" s="207"/>
    </row>
    <row r="1181" ht="15" customHeight="1" spans="1:3">
      <c r="A1181" s="210" t="s">
        <v>1042</v>
      </c>
      <c r="B1181" s="208">
        <v>0</v>
      </c>
      <c r="C1181" s="207"/>
    </row>
    <row r="1182" ht="15" customHeight="1" spans="1:3">
      <c r="A1182" s="210" t="s">
        <v>1043</v>
      </c>
      <c r="B1182" s="208">
        <v>0</v>
      </c>
      <c r="C1182" s="207"/>
    </row>
    <row r="1183" ht="15" customHeight="1" spans="1:3">
      <c r="A1183" s="210" t="s">
        <v>1044</v>
      </c>
      <c r="B1183" s="208">
        <v>0</v>
      </c>
      <c r="C1183" s="207"/>
    </row>
    <row r="1184" ht="15" customHeight="1" spans="1:3">
      <c r="A1184" s="210" t="s">
        <v>1045</v>
      </c>
      <c r="B1184" s="208">
        <v>0</v>
      </c>
      <c r="C1184" s="207"/>
    </row>
    <row r="1185" ht="15" customHeight="1" spans="1:3">
      <c r="A1185" s="210" t="s">
        <v>1046</v>
      </c>
      <c r="B1185" s="208">
        <v>0</v>
      </c>
      <c r="C1185" s="207"/>
    </row>
    <row r="1186" ht="15" customHeight="1" spans="1:3">
      <c r="A1186" s="210" t="s">
        <v>1047</v>
      </c>
      <c r="B1186" s="208">
        <v>0</v>
      </c>
      <c r="C1186" s="207"/>
    </row>
    <row r="1187" ht="15" customHeight="1" spans="1:3">
      <c r="A1187" s="210" t="s">
        <v>1048</v>
      </c>
      <c r="B1187" s="208">
        <v>0</v>
      </c>
      <c r="C1187" s="207"/>
    </row>
    <row r="1188" ht="15" customHeight="1" spans="1:3">
      <c r="A1188" s="210" t="s">
        <v>1049</v>
      </c>
      <c r="B1188" s="208">
        <v>0</v>
      </c>
      <c r="C1188" s="207"/>
    </row>
    <row r="1189" ht="15" customHeight="1" spans="1:3">
      <c r="A1189" s="210" t="s">
        <v>1050</v>
      </c>
      <c r="B1189" s="208">
        <v>0</v>
      </c>
      <c r="C1189" s="207"/>
    </row>
    <row r="1190" ht="15" customHeight="1" spans="1:3">
      <c r="A1190" s="210" t="s">
        <v>1051</v>
      </c>
      <c r="B1190" s="208">
        <v>76</v>
      </c>
      <c r="C1190" s="207"/>
    </row>
    <row r="1191" ht="15" customHeight="1" spans="1:3">
      <c r="A1191" s="205" t="s">
        <v>1052</v>
      </c>
      <c r="B1191" s="208">
        <v>0</v>
      </c>
      <c r="C1191" s="207"/>
    </row>
    <row r="1192" ht="15" customHeight="1" spans="1:3">
      <c r="A1192" s="210" t="s">
        <v>1053</v>
      </c>
      <c r="B1192" s="208">
        <v>0</v>
      </c>
      <c r="C1192" s="207"/>
    </row>
    <row r="1193" ht="15" customHeight="1" spans="1:4">
      <c r="A1193" s="205" t="s">
        <v>1054</v>
      </c>
      <c r="B1193" s="208">
        <v>25695</v>
      </c>
      <c r="C1193" s="207">
        <v>335</v>
      </c>
      <c r="D1193" s="65">
        <f>C1193</f>
        <v>335</v>
      </c>
    </row>
    <row r="1194" ht="15" customHeight="1" spans="1:3">
      <c r="A1194" s="205" t="s">
        <v>1055</v>
      </c>
      <c r="B1194" s="208">
        <v>5233</v>
      </c>
      <c r="C1194" s="207">
        <f>C1199</f>
        <v>100</v>
      </c>
    </row>
    <row r="1195" ht="15" customHeight="1" spans="1:3">
      <c r="A1195" s="210" t="s">
        <v>1056</v>
      </c>
      <c r="B1195" s="208">
        <v>500</v>
      </c>
      <c r="C1195" s="207"/>
    </row>
    <row r="1196" ht="15" customHeight="1" spans="1:3">
      <c r="A1196" s="210" t="s">
        <v>1057</v>
      </c>
      <c r="B1196" s="208">
        <v>0</v>
      </c>
      <c r="C1196" s="207"/>
    </row>
    <row r="1197" ht="15" customHeight="1" spans="1:3">
      <c r="A1197" s="210" t="s">
        <v>1058</v>
      </c>
      <c r="B1197" s="208">
        <v>1361</v>
      </c>
      <c r="C1197" s="207"/>
    </row>
    <row r="1198" ht="15" customHeight="1" spans="1:3">
      <c r="A1198" s="210" t="s">
        <v>1059</v>
      </c>
      <c r="B1198" s="208">
        <v>0</v>
      </c>
      <c r="C1198" s="207"/>
    </row>
    <row r="1199" ht="15" customHeight="1" spans="1:3">
      <c r="A1199" s="210" t="s">
        <v>1060</v>
      </c>
      <c r="B1199" s="208">
        <v>0</v>
      </c>
      <c r="C1199" s="207">
        <v>100</v>
      </c>
    </row>
    <row r="1200" ht="15" customHeight="1" spans="1:3">
      <c r="A1200" s="210" t="s">
        <v>1061</v>
      </c>
      <c r="B1200" s="208">
        <v>2191</v>
      </c>
      <c r="C1200" s="207"/>
    </row>
    <row r="1201" ht="15" customHeight="1" spans="1:3">
      <c r="A1201" s="210" t="s">
        <v>1062</v>
      </c>
      <c r="B1201" s="208">
        <v>0</v>
      </c>
      <c r="C1201" s="207"/>
    </row>
    <row r="1202" ht="15" customHeight="1" spans="1:3">
      <c r="A1202" s="210" t="s">
        <v>1063</v>
      </c>
      <c r="B1202" s="208">
        <v>656</v>
      </c>
      <c r="C1202" s="207"/>
    </row>
    <row r="1203" ht="15" customHeight="1" spans="1:3">
      <c r="A1203" s="210" t="s">
        <v>1064</v>
      </c>
      <c r="B1203" s="208">
        <v>0</v>
      </c>
      <c r="C1203" s="207"/>
    </row>
    <row r="1204" ht="15" customHeight="1" spans="1:3">
      <c r="A1204" s="210" t="s">
        <v>1065</v>
      </c>
      <c r="B1204" s="208">
        <v>525</v>
      </c>
      <c r="C1204" s="207"/>
    </row>
    <row r="1205" ht="15" customHeight="1" spans="1:3">
      <c r="A1205" s="205" t="s">
        <v>1066</v>
      </c>
      <c r="B1205" s="208">
        <v>13542</v>
      </c>
      <c r="C1205" s="207">
        <f>C1206</f>
        <v>235</v>
      </c>
    </row>
    <row r="1206" ht="15" customHeight="1" spans="1:3">
      <c r="A1206" s="210" t="s">
        <v>1067</v>
      </c>
      <c r="B1206" s="208">
        <v>13542</v>
      </c>
      <c r="C1206" s="207">
        <v>235</v>
      </c>
    </row>
    <row r="1207" ht="15" customHeight="1" spans="1:3">
      <c r="A1207" s="210" t="s">
        <v>1068</v>
      </c>
      <c r="B1207" s="208">
        <v>0</v>
      </c>
      <c r="C1207" s="207"/>
    </row>
    <row r="1208" ht="15" customHeight="1" spans="1:3">
      <c r="A1208" s="210" t="s">
        <v>1069</v>
      </c>
      <c r="B1208" s="208">
        <v>0</v>
      </c>
      <c r="C1208" s="207"/>
    </row>
    <row r="1209" ht="15" customHeight="1" spans="1:3">
      <c r="A1209" s="205" t="s">
        <v>1070</v>
      </c>
      <c r="B1209" s="208">
        <v>6920</v>
      </c>
      <c r="C1209" s="207"/>
    </row>
    <row r="1210" ht="15" customHeight="1" spans="1:3">
      <c r="A1210" s="210" t="s">
        <v>1071</v>
      </c>
      <c r="B1210" s="208">
        <v>0</v>
      </c>
      <c r="C1210" s="207"/>
    </row>
    <row r="1211" ht="15" customHeight="1" spans="1:3">
      <c r="A1211" s="210" t="s">
        <v>1072</v>
      </c>
      <c r="B1211" s="208">
        <v>4620</v>
      </c>
      <c r="C1211" s="207"/>
    </row>
    <row r="1212" ht="15" customHeight="1" spans="1:3">
      <c r="A1212" s="210" t="s">
        <v>1073</v>
      </c>
      <c r="B1212" s="208">
        <v>2300</v>
      </c>
      <c r="C1212" s="207"/>
    </row>
    <row r="1213" ht="15" customHeight="1" spans="1:4">
      <c r="A1213" s="205" t="s">
        <v>1074</v>
      </c>
      <c r="B1213" s="208">
        <v>231</v>
      </c>
      <c r="C1213" s="207"/>
      <c r="D1213" s="65">
        <f>C1213</f>
        <v>0</v>
      </c>
    </row>
    <row r="1214" ht="15" customHeight="1" spans="1:3">
      <c r="A1214" s="205" t="s">
        <v>1075</v>
      </c>
      <c r="B1214" s="208">
        <v>231</v>
      </c>
      <c r="C1214" s="207"/>
    </row>
    <row r="1215" ht="15" customHeight="1" spans="1:3">
      <c r="A1215" s="210" t="s">
        <v>144</v>
      </c>
      <c r="B1215" s="208">
        <v>0</v>
      </c>
      <c r="C1215" s="207"/>
    </row>
    <row r="1216" ht="15" customHeight="1" spans="1:3">
      <c r="A1216" s="210" t="s">
        <v>145</v>
      </c>
      <c r="B1216" s="208">
        <v>0</v>
      </c>
      <c r="C1216" s="207"/>
    </row>
    <row r="1217" ht="15" customHeight="1" spans="1:3">
      <c r="A1217" s="210" t="s">
        <v>146</v>
      </c>
      <c r="B1217" s="208">
        <v>0</v>
      </c>
      <c r="C1217" s="207"/>
    </row>
    <row r="1218" ht="15" customHeight="1" spans="1:3">
      <c r="A1218" s="210" t="s">
        <v>1076</v>
      </c>
      <c r="B1218" s="208">
        <v>0</v>
      </c>
      <c r="C1218" s="207"/>
    </row>
    <row r="1219" ht="15" customHeight="1" spans="1:3">
      <c r="A1219" s="210" t="s">
        <v>1077</v>
      </c>
      <c r="B1219" s="208">
        <v>0</v>
      </c>
      <c r="C1219" s="207"/>
    </row>
    <row r="1220" ht="15" customHeight="1" spans="1:3">
      <c r="A1220" s="210" t="s">
        <v>1078</v>
      </c>
      <c r="B1220" s="208">
        <v>0</v>
      </c>
      <c r="C1220" s="207"/>
    </row>
    <row r="1221" ht="15" customHeight="1" spans="1:3">
      <c r="A1221" s="210" t="s">
        <v>1079</v>
      </c>
      <c r="B1221" s="208">
        <v>0</v>
      </c>
      <c r="C1221" s="207"/>
    </row>
    <row r="1222" ht="15" customHeight="1" spans="1:3">
      <c r="A1222" s="210" t="s">
        <v>1080</v>
      </c>
      <c r="B1222" s="208">
        <v>0</v>
      </c>
      <c r="C1222" s="207"/>
    </row>
    <row r="1223" ht="15" customHeight="1" spans="1:3">
      <c r="A1223" s="210" t="s">
        <v>1081</v>
      </c>
      <c r="B1223" s="208">
        <v>0</v>
      </c>
      <c r="C1223" s="207"/>
    </row>
    <row r="1224" ht="15" customHeight="1" spans="1:3">
      <c r="A1224" s="210" t="s">
        <v>1082</v>
      </c>
      <c r="B1224" s="208">
        <v>0</v>
      </c>
      <c r="C1224" s="207"/>
    </row>
    <row r="1225" ht="15" customHeight="1" spans="1:3">
      <c r="A1225" s="210" t="s">
        <v>1083</v>
      </c>
      <c r="B1225" s="208">
        <v>0</v>
      </c>
      <c r="C1225" s="207"/>
    </row>
    <row r="1226" ht="15" customHeight="1" spans="1:3">
      <c r="A1226" s="210" t="s">
        <v>1084</v>
      </c>
      <c r="B1226" s="208">
        <v>0</v>
      </c>
      <c r="C1226" s="207"/>
    </row>
    <row r="1227" ht="15" customHeight="1" spans="1:3">
      <c r="A1227" s="210" t="s">
        <v>1085</v>
      </c>
      <c r="B1227" s="208">
        <v>0</v>
      </c>
      <c r="C1227" s="207"/>
    </row>
    <row r="1228" ht="15" customHeight="1" spans="1:3">
      <c r="A1228" s="210" t="s">
        <v>1086</v>
      </c>
      <c r="B1228" s="208">
        <v>0</v>
      </c>
      <c r="C1228" s="207"/>
    </row>
    <row r="1229" ht="15" customHeight="1" spans="1:3">
      <c r="A1229" s="210" t="s">
        <v>1087</v>
      </c>
      <c r="B1229" s="208">
        <v>0</v>
      </c>
      <c r="C1229" s="207"/>
    </row>
    <row r="1230" ht="15" customHeight="1" spans="1:3">
      <c r="A1230" s="210" t="s">
        <v>153</v>
      </c>
      <c r="B1230" s="208">
        <v>158</v>
      </c>
      <c r="C1230" s="207"/>
    </row>
    <row r="1231" ht="15" customHeight="1" spans="1:3">
      <c r="A1231" s="210" t="s">
        <v>1088</v>
      </c>
      <c r="B1231" s="208">
        <v>73</v>
      </c>
      <c r="C1231" s="207"/>
    </row>
    <row r="1232" ht="15" customHeight="1" spans="1:3">
      <c r="A1232" s="205" t="s">
        <v>1089</v>
      </c>
      <c r="B1232" s="208">
        <v>0</v>
      </c>
      <c r="C1232" s="207"/>
    </row>
    <row r="1233" ht="15" customHeight="1" spans="1:3">
      <c r="A1233" s="210" t="s">
        <v>1090</v>
      </c>
      <c r="B1233" s="208">
        <v>0</v>
      </c>
      <c r="C1233" s="207"/>
    </row>
    <row r="1234" ht="15" customHeight="1" spans="1:3">
      <c r="A1234" s="210" t="s">
        <v>1091</v>
      </c>
      <c r="B1234" s="208">
        <v>0</v>
      </c>
      <c r="C1234" s="207"/>
    </row>
    <row r="1235" s="65" customFormat="1" ht="15" customHeight="1" spans="1:3">
      <c r="A1235" s="210" t="s">
        <v>1092</v>
      </c>
      <c r="B1235" s="208">
        <v>0</v>
      </c>
      <c r="C1235" s="207"/>
    </row>
    <row r="1236" ht="15" customHeight="1" spans="1:3">
      <c r="A1236" s="210" t="s">
        <v>1093</v>
      </c>
      <c r="B1236" s="208">
        <v>0</v>
      </c>
      <c r="C1236" s="207"/>
    </row>
    <row r="1237" ht="15" customHeight="1" spans="1:5">
      <c r="A1237" s="210" t="s">
        <v>1094</v>
      </c>
      <c r="B1237" s="208">
        <v>0</v>
      </c>
      <c r="C1237" s="207"/>
      <c r="D1237" s="200"/>
      <c r="E1237" s="200"/>
    </row>
    <row r="1238" ht="15" customHeight="1" spans="1:3">
      <c r="A1238" s="205" t="s">
        <v>1095</v>
      </c>
      <c r="B1238" s="208">
        <v>0</v>
      </c>
      <c r="C1238" s="207"/>
    </row>
    <row r="1239" ht="15" customHeight="1" spans="1:3">
      <c r="A1239" s="210" t="s">
        <v>1096</v>
      </c>
      <c r="B1239" s="208">
        <v>0</v>
      </c>
      <c r="C1239" s="207"/>
    </row>
    <row r="1240" ht="15" customHeight="1" spans="1:3">
      <c r="A1240" s="210" t="s">
        <v>1097</v>
      </c>
      <c r="B1240" s="208">
        <v>0</v>
      </c>
      <c r="C1240" s="207"/>
    </row>
    <row r="1241" ht="15" customHeight="1" spans="1:3">
      <c r="A1241" s="210" t="s">
        <v>1098</v>
      </c>
      <c r="B1241" s="208">
        <v>0</v>
      </c>
      <c r="C1241" s="207"/>
    </row>
    <row r="1242" ht="15" customHeight="1" spans="1:3">
      <c r="A1242" s="210" t="s">
        <v>1099</v>
      </c>
      <c r="B1242" s="208">
        <v>0</v>
      </c>
      <c r="C1242" s="207"/>
    </row>
    <row r="1243" ht="15" customHeight="1" spans="1:3">
      <c r="A1243" s="210" t="s">
        <v>1100</v>
      </c>
      <c r="B1243" s="208">
        <v>0</v>
      </c>
      <c r="C1243" s="207"/>
    </row>
    <row r="1244" ht="15" customHeight="1" spans="1:3">
      <c r="A1244" s="205" t="s">
        <v>1101</v>
      </c>
      <c r="B1244" s="208">
        <v>0</v>
      </c>
      <c r="C1244" s="207"/>
    </row>
    <row r="1245" ht="15" customHeight="1" spans="1:3">
      <c r="A1245" s="210" t="s">
        <v>1102</v>
      </c>
      <c r="B1245" s="208">
        <v>0</v>
      </c>
      <c r="C1245" s="207"/>
    </row>
    <row r="1246" ht="15" customHeight="1" spans="1:3">
      <c r="A1246" s="210" t="s">
        <v>1103</v>
      </c>
      <c r="B1246" s="208">
        <v>0</v>
      </c>
      <c r="C1246" s="207"/>
    </row>
    <row r="1247" ht="15" customHeight="1" spans="1:3">
      <c r="A1247" s="210" t="s">
        <v>1104</v>
      </c>
      <c r="B1247" s="208">
        <v>0</v>
      </c>
      <c r="C1247" s="207"/>
    </row>
    <row r="1248" ht="15" customHeight="1" spans="1:3">
      <c r="A1248" s="210" t="s">
        <v>1105</v>
      </c>
      <c r="B1248" s="208">
        <v>0</v>
      </c>
      <c r="C1248" s="207"/>
    </row>
    <row r="1249" ht="15" customHeight="1" spans="1:3">
      <c r="A1249" s="210" t="s">
        <v>1106</v>
      </c>
      <c r="B1249" s="208">
        <v>0</v>
      </c>
      <c r="C1249" s="207"/>
    </row>
    <row r="1250" ht="15" customHeight="1" spans="1:3">
      <c r="A1250" s="210" t="s">
        <v>1107</v>
      </c>
      <c r="B1250" s="208">
        <v>0</v>
      </c>
      <c r="C1250" s="207"/>
    </row>
    <row r="1251" ht="15" customHeight="1" spans="1:3">
      <c r="A1251" s="210" t="s">
        <v>1108</v>
      </c>
      <c r="B1251" s="208">
        <v>0</v>
      </c>
      <c r="C1251" s="207"/>
    </row>
    <row r="1252" ht="15" customHeight="1" spans="1:3">
      <c r="A1252" s="210" t="s">
        <v>1109</v>
      </c>
      <c r="B1252" s="208">
        <v>0</v>
      </c>
      <c r="C1252" s="207"/>
    </row>
    <row r="1253" s="65" customFormat="1" ht="15" customHeight="1" spans="1:3">
      <c r="A1253" s="210" t="s">
        <v>1110</v>
      </c>
      <c r="B1253" s="208">
        <v>0</v>
      </c>
      <c r="C1253" s="207"/>
    </row>
    <row r="1254" ht="15" customHeight="1" spans="1:5">
      <c r="A1254" s="210" t="s">
        <v>1111</v>
      </c>
      <c r="B1254" s="208">
        <v>0</v>
      </c>
      <c r="C1254" s="207"/>
      <c r="D1254" s="200"/>
      <c r="E1254" s="200"/>
    </row>
    <row r="1255" ht="15" customHeight="1" spans="1:3">
      <c r="A1255" s="210" t="s">
        <v>1112</v>
      </c>
      <c r="B1255" s="208">
        <v>0</v>
      </c>
      <c r="C1255" s="207"/>
    </row>
    <row r="1256" ht="15" customHeight="1" spans="1:3">
      <c r="A1256" s="210" t="s">
        <v>1113</v>
      </c>
      <c r="B1256" s="208">
        <v>0</v>
      </c>
      <c r="C1256" s="207"/>
    </row>
    <row r="1257" ht="15" customHeight="1" spans="1:4">
      <c r="A1257" s="205" t="s">
        <v>1114</v>
      </c>
      <c r="B1257" s="208">
        <v>3749</v>
      </c>
      <c r="C1257" s="207">
        <v>890</v>
      </c>
      <c r="D1257" s="65">
        <f>C1257</f>
        <v>890</v>
      </c>
    </row>
    <row r="1258" ht="15" customHeight="1" spans="1:3">
      <c r="A1258" s="205" t="s">
        <v>1115</v>
      </c>
      <c r="B1258" s="208">
        <v>1654</v>
      </c>
      <c r="C1258" s="207">
        <f>C1265+C1267</f>
        <v>190</v>
      </c>
    </row>
    <row r="1259" ht="15" customHeight="1" spans="1:3">
      <c r="A1259" s="210" t="s">
        <v>144</v>
      </c>
      <c r="B1259" s="208">
        <v>1081</v>
      </c>
      <c r="C1259" s="207"/>
    </row>
    <row r="1260" ht="15" customHeight="1" spans="1:3">
      <c r="A1260" s="210" t="s">
        <v>145</v>
      </c>
      <c r="B1260" s="208">
        <v>0</v>
      </c>
      <c r="C1260" s="207"/>
    </row>
    <row r="1261" ht="15" customHeight="1" spans="1:3">
      <c r="A1261" s="210" t="s">
        <v>146</v>
      </c>
      <c r="B1261" s="208">
        <v>0</v>
      </c>
      <c r="C1261" s="207"/>
    </row>
    <row r="1262" ht="15" customHeight="1" spans="1:3">
      <c r="A1262" s="210" t="s">
        <v>1116</v>
      </c>
      <c r="B1262" s="208">
        <v>0</v>
      </c>
      <c r="C1262" s="207"/>
    </row>
    <row r="1263" ht="15" customHeight="1" spans="1:3">
      <c r="A1263" s="210" t="s">
        <v>1117</v>
      </c>
      <c r="B1263" s="208">
        <v>0</v>
      </c>
      <c r="C1263" s="207"/>
    </row>
    <row r="1264" ht="15" customHeight="1" spans="1:3">
      <c r="A1264" s="210" t="s">
        <v>1118</v>
      </c>
      <c r="B1264" s="208">
        <v>0</v>
      </c>
      <c r="C1264" s="207"/>
    </row>
    <row r="1265" ht="15" customHeight="1" spans="1:3">
      <c r="A1265" s="210" t="s">
        <v>1119</v>
      </c>
      <c r="B1265" s="208">
        <v>0</v>
      </c>
      <c r="C1265" s="207">
        <v>10</v>
      </c>
    </row>
    <row r="1266" ht="15" customHeight="1" spans="1:3">
      <c r="A1266" s="210" t="s">
        <v>1120</v>
      </c>
      <c r="B1266" s="208">
        <v>286</v>
      </c>
      <c r="C1266" s="207"/>
    </row>
    <row r="1267" ht="15" customHeight="1" spans="1:3">
      <c r="A1267" s="210" t="s">
        <v>1121</v>
      </c>
      <c r="B1267" s="208">
        <v>0</v>
      </c>
      <c r="C1267" s="207">
        <v>180</v>
      </c>
    </row>
    <row r="1268" ht="15" customHeight="1" spans="1:3">
      <c r="A1268" s="210" t="s">
        <v>153</v>
      </c>
      <c r="B1268" s="208">
        <v>0</v>
      </c>
      <c r="C1268" s="207"/>
    </row>
    <row r="1269" ht="15" customHeight="1" spans="1:3">
      <c r="A1269" s="210" t="s">
        <v>1122</v>
      </c>
      <c r="B1269" s="208">
        <v>287</v>
      </c>
      <c r="C1269" s="207"/>
    </row>
    <row r="1270" ht="15" customHeight="1" spans="1:3">
      <c r="A1270" s="205" t="s">
        <v>1123</v>
      </c>
      <c r="B1270" s="208">
        <v>1299</v>
      </c>
      <c r="C1270" s="207">
        <f>C1272+C1274</f>
        <v>700</v>
      </c>
    </row>
    <row r="1271" ht="15" customHeight="1" spans="1:3">
      <c r="A1271" s="210" t="s">
        <v>144</v>
      </c>
      <c r="B1271" s="208">
        <v>92</v>
      </c>
      <c r="C1271" s="207"/>
    </row>
    <row r="1272" ht="15" customHeight="1" spans="1:3">
      <c r="A1272" s="210" t="s">
        <v>145</v>
      </c>
      <c r="B1272" s="208">
        <v>0</v>
      </c>
      <c r="C1272" s="207">
        <v>300</v>
      </c>
    </row>
    <row r="1273" ht="15" customHeight="1" spans="1:3">
      <c r="A1273" s="210" t="s">
        <v>146</v>
      </c>
      <c r="B1273" s="208">
        <v>0</v>
      </c>
      <c r="C1273" s="207"/>
    </row>
    <row r="1274" ht="15" customHeight="1" spans="1:3">
      <c r="A1274" s="210" t="s">
        <v>1124</v>
      </c>
      <c r="B1274" s="208">
        <v>0</v>
      </c>
      <c r="C1274" s="207">
        <v>400</v>
      </c>
    </row>
    <row r="1275" ht="15" customHeight="1" spans="1:3">
      <c r="A1275" s="210" t="s">
        <v>1125</v>
      </c>
      <c r="B1275" s="208">
        <v>1207</v>
      </c>
      <c r="C1275" s="207"/>
    </row>
    <row r="1276" ht="15" customHeight="1" spans="1:3">
      <c r="A1276" s="205" t="s">
        <v>1126</v>
      </c>
      <c r="B1276" s="208">
        <v>0</v>
      </c>
      <c r="C1276" s="207"/>
    </row>
    <row r="1277" ht="15" customHeight="1" spans="1:3">
      <c r="A1277" s="210" t="s">
        <v>144</v>
      </c>
      <c r="B1277" s="208">
        <v>0</v>
      </c>
      <c r="C1277" s="207"/>
    </row>
    <row r="1278" ht="15" customHeight="1" spans="1:3">
      <c r="A1278" s="210" t="s">
        <v>145</v>
      </c>
      <c r="B1278" s="208">
        <v>0</v>
      </c>
      <c r="C1278" s="207"/>
    </row>
    <row r="1279" ht="15" customHeight="1" spans="1:3">
      <c r="A1279" s="210" t="s">
        <v>146</v>
      </c>
      <c r="B1279" s="208">
        <v>0</v>
      </c>
      <c r="C1279" s="207"/>
    </row>
    <row r="1280" ht="15" customHeight="1" spans="1:3">
      <c r="A1280" s="210" t="s">
        <v>1127</v>
      </c>
      <c r="B1280" s="208">
        <v>0</v>
      </c>
      <c r="C1280" s="207"/>
    </row>
    <row r="1281" ht="15" customHeight="1" spans="1:3">
      <c r="A1281" s="210" t="s">
        <v>1128</v>
      </c>
      <c r="B1281" s="208">
        <v>0</v>
      </c>
      <c r="C1281" s="207"/>
    </row>
    <row r="1282" ht="15" customHeight="1" spans="1:3">
      <c r="A1282" s="205" t="s">
        <v>1129</v>
      </c>
      <c r="B1282" s="208">
        <v>597</v>
      </c>
      <c r="C1282" s="207"/>
    </row>
    <row r="1283" ht="15" customHeight="1" spans="1:3">
      <c r="A1283" s="210" t="s">
        <v>144</v>
      </c>
      <c r="B1283" s="208">
        <v>0</v>
      </c>
      <c r="C1283" s="207"/>
    </row>
    <row r="1284" ht="15" customHeight="1" spans="1:3">
      <c r="A1284" s="210" t="s">
        <v>145</v>
      </c>
      <c r="B1284" s="208">
        <v>0</v>
      </c>
      <c r="C1284" s="207"/>
    </row>
    <row r="1285" ht="15" customHeight="1" spans="1:3">
      <c r="A1285" s="210" t="s">
        <v>146</v>
      </c>
      <c r="B1285" s="208">
        <v>0</v>
      </c>
      <c r="C1285" s="207"/>
    </row>
    <row r="1286" ht="15" customHeight="1" spans="1:3">
      <c r="A1286" s="210" t="s">
        <v>1130</v>
      </c>
      <c r="B1286" s="208">
        <v>0</v>
      </c>
      <c r="C1286" s="207"/>
    </row>
    <row r="1287" ht="15" customHeight="1" spans="1:3">
      <c r="A1287" s="210" t="s">
        <v>1131</v>
      </c>
      <c r="B1287" s="208">
        <v>518</v>
      </c>
      <c r="C1287" s="207"/>
    </row>
    <row r="1288" ht="15" customHeight="1" spans="1:3">
      <c r="A1288" s="210" t="s">
        <v>153</v>
      </c>
      <c r="B1288" s="208">
        <v>0</v>
      </c>
      <c r="C1288" s="207"/>
    </row>
    <row r="1289" ht="15" customHeight="1" spans="1:3">
      <c r="A1289" s="210" t="s">
        <v>1132</v>
      </c>
      <c r="B1289" s="208">
        <v>79</v>
      </c>
      <c r="C1289" s="207"/>
    </row>
    <row r="1290" ht="15" customHeight="1" spans="1:3">
      <c r="A1290" s="205" t="s">
        <v>1133</v>
      </c>
      <c r="B1290" s="208">
        <v>71</v>
      </c>
      <c r="C1290" s="207"/>
    </row>
    <row r="1291" ht="15" customHeight="1" spans="1:3">
      <c r="A1291" s="210" t="s">
        <v>144</v>
      </c>
      <c r="B1291" s="208">
        <v>71</v>
      </c>
      <c r="C1291" s="207"/>
    </row>
    <row r="1292" ht="15" customHeight="1" spans="1:3">
      <c r="A1292" s="210" t="s">
        <v>145</v>
      </c>
      <c r="B1292" s="208">
        <v>0</v>
      </c>
      <c r="C1292" s="207"/>
    </row>
    <row r="1293" ht="15" customHeight="1" spans="1:3">
      <c r="A1293" s="210" t="s">
        <v>146</v>
      </c>
      <c r="B1293" s="208">
        <v>0</v>
      </c>
      <c r="C1293" s="207"/>
    </row>
    <row r="1294" ht="15" customHeight="1" spans="1:3">
      <c r="A1294" s="210" t="s">
        <v>1134</v>
      </c>
      <c r="B1294" s="208">
        <v>0</v>
      </c>
      <c r="C1294" s="207"/>
    </row>
    <row r="1295" ht="15" customHeight="1" spans="1:3">
      <c r="A1295" s="210" t="s">
        <v>1135</v>
      </c>
      <c r="B1295" s="208">
        <v>0</v>
      </c>
      <c r="C1295" s="207"/>
    </row>
    <row r="1296" ht="15" customHeight="1" spans="1:3">
      <c r="A1296" s="210" t="s">
        <v>1136</v>
      </c>
      <c r="B1296" s="208">
        <v>0</v>
      </c>
      <c r="C1296" s="207"/>
    </row>
    <row r="1297" ht="15" customHeight="1" spans="1:3">
      <c r="A1297" s="210" t="s">
        <v>1137</v>
      </c>
      <c r="B1297" s="208">
        <v>0</v>
      </c>
      <c r="C1297" s="207"/>
    </row>
    <row r="1298" ht="15" customHeight="1" spans="1:3">
      <c r="A1298" s="210" t="s">
        <v>1138</v>
      </c>
      <c r="B1298" s="208">
        <v>0</v>
      </c>
      <c r="C1298" s="207"/>
    </row>
    <row r="1299" ht="15" customHeight="1" spans="1:3">
      <c r="A1299" s="210" t="s">
        <v>1139</v>
      </c>
      <c r="B1299" s="208">
        <v>0</v>
      </c>
      <c r="C1299" s="207"/>
    </row>
    <row r="1300" ht="15" customHeight="1" spans="1:3">
      <c r="A1300" s="210" t="s">
        <v>1140</v>
      </c>
      <c r="B1300" s="208">
        <v>0</v>
      </c>
      <c r="C1300" s="207"/>
    </row>
    <row r="1301" ht="15" customHeight="1" spans="1:3">
      <c r="A1301" s="210" t="s">
        <v>1141</v>
      </c>
      <c r="B1301" s="208">
        <v>0</v>
      </c>
      <c r="C1301" s="207"/>
    </row>
    <row r="1302" ht="15" customHeight="1" spans="1:3">
      <c r="A1302" s="210" t="s">
        <v>1142</v>
      </c>
      <c r="B1302" s="208">
        <v>0</v>
      </c>
      <c r="C1302" s="207"/>
    </row>
    <row r="1303" ht="15" customHeight="1" spans="1:3">
      <c r="A1303" s="205" t="s">
        <v>1143</v>
      </c>
      <c r="B1303" s="208">
        <v>128</v>
      </c>
      <c r="C1303" s="207"/>
    </row>
    <row r="1304" ht="15" customHeight="1" spans="1:3">
      <c r="A1304" s="210" t="s">
        <v>1144</v>
      </c>
      <c r="B1304" s="208">
        <v>128</v>
      </c>
      <c r="C1304" s="207"/>
    </row>
    <row r="1305" ht="15" customHeight="1" spans="1:3">
      <c r="A1305" s="210" t="s">
        <v>1145</v>
      </c>
      <c r="B1305" s="208">
        <v>0</v>
      </c>
      <c r="C1305" s="207"/>
    </row>
    <row r="1306" s="65" customFormat="1" ht="15" customHeight="1" spans="1:3">
      <c r="A1306" s="210" t="s">
        <v>1146</v>
      </c>
      <c r="B1306" s="208">
        <v>0</v>
      </c>
      <c r="C1306" s="207"/>
    </row>
    <row r="1307" ht="15" customHeight="1" spans="1:5">
      <c r="A1307" s="205" t="s">
        <v>1147</v>
      </c>
      <c r="B1307" s="208">
        <v>0</v>
      </c>
      <c r="C1307" s="207"/>
      <c r="D1307" s="200"/>
      <c r="E1307" s="200"/>
    </row>
    <row r="1308" ht="15" customHeight="1" spans="1:3">
      <c r="A1308" s="210" t="s">
        <v>1148</v>
      </c>
      <c r="B1308" s="208">
        <v>0</v>
      </c>
      <c r="C1308" s="207"/>
    </row>
    <row r="1309" ht="15" customHeight="1" spans="1:3">
      <c r="A1309" s="210" t="s">
        <v>1149</v>
      </c>
      <c r="B1309" s="208">
        <v>0</v>
      </c>
      <c r="C1309" s="207"/>
    </row>
    <row r="1310" ht="15" customHeight="1" spans="1:3">
      <c r="A1310" s="210" t="s">
        <v>1150</v>
      </c>
      <c r="B1310" s="208">
        <v>0</v>
      </c>
      <c r="C1310" s="207"/>
    </row>
    <row r="1311" ht="15" customHeight="1" spans="1:3">
      <c r="A1311" s="205" t="s">
        <v>1151</v>
      </c>
      <c r="B1311" s="208">
        <v>0</v>
      </c>
      <c r="C1311" s="207"/>
    </row>
    <row r="1312" ht="15" customHeight="1" spans="1:3">
      <c r="A1312" s="210" t="s">
        <v>1152</v>
      </c>
      <c r="B1312" s="208">
        <v>0</v>
      </c>
      <c r="C1312" s="207"/>
    </row>
    <row r="1313" ht="15" customHeight="1" spans="1:4">
      <c r="A1313" s="205" t="s">
        <v>1153</v>
      </c>
      <c r="B1313" s="206"/>
      <c r="C1313" s="207">
        <v>2200</v>
      </c>
      <c r="D1313" s="65">
        <f>C1313</f>
        <v>2200</v>
      </c>
    </row>
    <row r="1314" ht="15" customHeight="1" spans="1:4">
      <c r="A1314" s="205" t="s">
        <v>1154</v>
      </c>
      <c r="B1314" s="208">
        <v>21770</v>
      </c>
      <c r="C1314" s="207">
        <f>C1315</f>
        <v>6005</v>
      </c>
      <c r="D1314" s="65">
        <f>C1314</f>
        <v>6005</v>
      </c>
    </row>
    <row r="1315" ht="15" customHeight="1" spans="1:3">
      <c r="A1315" s="210" t="s">
        <v>1015</v>
      </c>
      <c r="B1315" s="208">
        <v>21770</v>
      </c>
      <c r="C1315" s="207">
        <f>C1316</f>
        <v>6005</v>
      </c>
    </row>
    <row r="1316" ht="15" customHeight="1" spans="1:3">
      <c r="A1316" s="210" t="s">
        <v>297</v>
      </c>
      <c r="B1316" s="208">
        <v>21770</v>
      </c>
      <c r="C1316" s="207">
        <v>6005</v>
      </c>
    </row>
    <row r="1317" ht="15" customHeight="1" spans="1:3">
      <c r="A1317" s="205" t="s">
        <v>1155</v>
      </c>
      <c r="B1317" s="208">
        <v>23962</v>
      </c>
      <c r="C1317" s="207"/>
    </row>
    <row r="1318" ht="15" customHeight="1" spans="1:3">
      <c r="A1318" s="205" t="s">
        <v>1156</v>
      </c>
      <c r="B1318" s="208">
        <v>0</v>
      </c>
      <c r="C1318" s="207"/>
    </row>
    <row r="1319" ht="15" customHeight="1" spans="1:3">
      <c r="A1319" s="205" t="s">
        <v>1157</v>
      </c>
      <c r="B1319" s="208">
        <v>0</v>
      </c>
      <c r="C1319" s="207"/>
    </row>
    <row r="1320" ht="15" customHeight="1" spans="1:4">
      <c r="A1320" s="205" t="s">
        <v>1158</v>
      </c>
      <c r="B1320" s="208">
        <v>23962</v>
      </c>
      <c r="C1320" s="207"/>
      <c r="D1320" s="65">
        <f>C1320</f>
        <v>0</v>
      </c>
    </row>
    <row r="1321" ht="15" customHeight="1" spans="1:3">
      <c r="A1321" s="210" t="s">
        <v>1159</v>
      </c>
      <c r="B1321" s="208">
        <v>21743</v>
      </c>
      <c r="C1321" s="207"/>
    </row>
    <row r="1322" ht="15" customHeight="1" spans="1:3">
      <c r="A1322" s="210" t="s">
        <v>1160</v>
      </c>
      <c r="B1322" s="208">
        <v>44</v>
      </c>
      <c r="C1322" s="207"/>
    </row>
    <row r="1323" ht="15" customHeight="1" spans="1:3">
      <c r="A1323" s="210" t="s">
        <v>1161</v>
      </c>
      <c r="B1323" s="208">
        <v>0</v>
      </c>
      <c r="C1323" s="207"/>
    </row>
    <row r="1324" ht="15" customHeight="1" spans="1:3">
      <c r="A1324" s="210" t="s">
        <v>1162</v>
      </c>
      <c r="B1324" s="208">
        <v>2175</v>
      </c>
      <c r="C1324" s="207"/>
    </row>
    <row r="1325" ht="15" customHeight="1" spans="1:3">
      <c r="A1325" s="205" t="s">
        <v>1163</v>
      </c>
      <c r="B1325" s="216"/>
      <c r="C1325" s="207"/>
    </row>
    <row r="1326" ht="15" customHeight="1" spans="1:3">
      <c r="A1326" s="210" t="s">
        <v>1164</v>
      </c>
      <c r="B1326" s="216"/>
      <c r="C1326" s="207"/>
    </row>
    <row r="1327" ht="15" customHeight="1" spans="1:3">
      <c r="A1327" s="210" t="s">
        <v>1165</v>
      </c>
      <c r="B1327" s="216"/>
      <c r="C1327" s="207"/>
    </row>
    <row r="1328" ht="15" customHeight="1" spans="1:3">
      <c r="A1328" s="210" t="s">
        <v>1166</v>
      </c>
      <c r="B1328" s="216"/>
      <c r="C1328" s="207"/>
    </row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</sheetData>
  <mergeCells count="1">
    <mergeCell ref="A2:C2"/>
  </mergeCells>
  <printOptions horizontalCentered="1"/>
  <pageMargins left="0.590277777777778" right="0.590277777777778" top="0.349305555555556" bottom="0.550694444444444" header="0.200694444444444" footer="0.349305555555556"/>
  <pageSetup paperSize="9" firstPageNumber="11" orientation="portrait" useFirstPageNumber="1" horizontalDpi="600" verticalDpi="600"/>
  <headerFooter alignWithMargins="0" scaleWithDoc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Zeros="0" workbookViewId="0">
      <selection activeCell="E4" sqref="E4"/>
    </sheetView>
  </sheetViews>
  <sheetFormatPr defaultColWidth="8.75" defaultRowHeight="14.25" outlineLevelCol="3"/>
  <cols>
    <col min="1" max="1" width="34.5" style="126" customWidth="1"/>
    <col min="2" max="2" width="11.375" style="126" customWidth="1"/>
    <col min="3" max="3" width="20.625" style="126" customWidth="1"/>
    <col min="4" max="4" width="11.625" style="126" customWidth="1"/>
    <col min="5" max="16384" width="8.75" style="126"/>
  </cols>
  <sheetData>
    <row r="1" customHeight="1" spans="2:4">
      <c r="B1" s="128"/>
      <c r="C1" s="129"/>
      <c r="D1" s="192" t="s">
        <v>1167</v>
      </c>
    </row>
    <row r="2" ht="27.95" customHeight="1" spans="1:4">
      <c r="A2" s="131" t="s">
        <v>1168</v>
      </c>
      <c r="B2" s="131"/>
      <c r="C2" s="131"/>
      <c r="D2" s="131"/>
    </row>
    <row r="3" ht="19" customHeight="1" spans="1:4">
      <c r="A3" s="132"/>
      <c r="B3" s="133"/>
      <c r="C3" s="134"/>
      <c r="D3" s="193" t="s">
        <v>3</v>
      </c>
    </row>
    <row r="4" ht="32.25" customHeight="1" spans="1:4">
      <c r="A4" s="194" t="s">
        <v>1169</v>
      </c>
      <c r="B4" s="195"/>
      <c r="C4" s="194" t="s">
        <v>1170</v>
      </c>
      <c r="D4" s="195"/>
    </row>
    <row r="5" ht="32.25" customHeight="1" spans="1:4">
      <c r="A5" s="120" t="s">
        <v>1171</v>
      </c>
      <c r="B5" s="196" t="s">
        <v>1172</v>
      </c>
      <c r="C5" s="120" t="s">
        <v>1171</v>
      </c>
      <c r="D5" s="196" t="s">
        <v>1172</v>
      </c>
    </row>
    <row r="6" ht="29.25" customHeight="1" spans="1:4">
      <c r="A6" s="120" t="s">
        <v>92</v>
      </c>
      <c r="B6" s="197">
        <f>[1]表4!C33</f>
        <v>98588.965</v>
      </c>
      <c r="C6" s="120" t="s">
        <v>93</v>
      </c>
      <c r="D6" s="197">
        <v>136234</v>
      </c>
    </row>
    <row r="7" ht="29.25" customHeight="1" spans="1:4">
      <c r="A7" s="120" t="s">
        <v>94</v>
      </c>
      <c r="B7" s="197">
        <f>B8+B9+B10+B11+B12+B13+B14+B15</f>
        <v>20000</v>
      </c>
      <c r="C7" s="120" t="s">
        <v>95</v>
      </c>
      <c r="D7" s="197">
        <f>D8+D9</f>
        <v>27913</v>
      </c>
    </row>
    <row r="8" ht="29.25" customHeight="1" spans="1:4">
      <c r="A8" s="120" t="s">
        <v>1173</v>
      </c>
      <c r="B8" s="197"/>
      <c r="C8" s="120" t="s">
        <v>97</v>
      </c>
      <c r="D8" s="197">
        <v>27913</v>
      </c>
    </row>
    <row r="9" ht="29.25" customHeight="1" spans="1:4">
      <c r="A9" s="120" t="s">
        <v>1174</v>
      </c>
      <c r="B9" s="197"/>
      <c r="C9" s="120" t="s">
        <v>99</v>
      </c>
      <c r="D9" s="197"/>
    </row>
    <row r="10" ht="29.25" customHeight="1" spans="1:4">
      <c r="A10" s="120" t="s">
        <v>100</v>
      </c>
      <c r="B10" s="197"/>
      <c r="C10" s="120"/>
      <c r="D10" s="197"/>
    </row>
    <row r="11" ht="29.25" customHeight="1" spans="1:4">
      <c r="A11" s="120" t="s">
        <v>101</v>
      </c>
      <c r="B11" s="197"/>
      <c r="D11" s="197"/>
    </row>
    <row r="12" ht="29.25" customHeight="1" spans="1:4">
      <c r="A12" s="120" t="s">
        <v>102</v>
      </c>
      <c r="B12" s="197"/>
      <c r="C12" s="120"/>
      <c r="D12" s="197"/>
    </row>
    <row r="13" ht="29.25" customHeight="1" spans="1:4">
      <c r="A13" s="120" t="s">
        <v>103</v>
      </c>
      <c r="B13" s="197"/>
      <c r="C13" s="120"/>
      <c r="D13" s="197"/>
    </row>
    <row r="14" ht="29.25" customHeight="1" spans="1:4">
      <c r="A14" s="120" t="s">
        <v>104</v>
      </c>
      <c r="B14" s="197">
        <v>1000</v>
      </c>
      <c r="C14" s="139" t="s">
        <v>107</v>
      </c>
      <c r="D14" s="197"/>
    </row>
    <row r="15" ht="29.25" customHeight="1" spans="1:4">
      <c r="A15" s="120" t="s">
        <v>105</v>
      </c>
      <c r="B15" s="197">
        <v>19000</v>
      </c>
      <c r="C15" s="120"/>
      <c r="D15" s="197"/>
    </row>
    <row r="16" ht="29.25" customHeight="1" spans="1:4">
      <c r="A16" s="120"/>
      <c r="B16" s="197"/>
      <c r="C16" s="120"/>
      <c r="D16" s="197"/>
    </row>
    <row r="17" ht="29.25" customHeight="1" spans="1:4">
      <c r="A17" s="120" t="s">
        <v>106</v>
      </c>
      <c r="B17" s="197"/>
      <c r="C17" s="120" t="s">
        <v>1175</v>
      </c>
      <c r="D17" s="197"/>
    </row>
    <row r="18" ht="29.25" customHeight="1" spans="1:4">
      <c r="A18" s="120" t="s">
        <v>108</v>
      </c>
      <c r="B18" s="197">
        <v>45000</v>
      </c>
      <c r="C18" s="120" t="s">
        <v>109</v>
      </c>
      <c r="D18" s="197"/>
    </row>
    <row r="19" ht="29.25" customHeight="1" spans="1:4">
      <c r="A19" s="139" t="s">
        <v>1176</v>
      </c>
      <c r="B19" s="197"/>
      <c r="C19" s="120" t="s">
        <v>112</v>
      </c>
      <c r="D19" s="197">
        <v>1909</v>
      </c>
    </row>
    <row r="20" ht="29.25" customHeight="1" spans="1:4">
      <c r="A20" s="120" t="s">
        <v>111</v>
      </c>
      <c r="B20" s="197">
        <v>2467</v>
      </c>
      <c r="C20" s="120"/>
      <c r="D20" s="197"/>
    </row>
    <row r="21" ht="29.25" customHeight="1" spans="1:4">
      <c r="A21" s="120" t="s">
        <v>113</v>
      </c>
      <c r="B21" s="197">
        <f>B6+B7+B17+B18+B19+B20</f>
        <v>166055.965</v>
      </c>
      <c r="C21" s="120" t="s">
        <v>114</v>
      </c>
      <c r="D21" s="197">
        <f>D6+D7+D17+D19</f>
        <v>166056</v>
      </c>
    </row>
  </sheetData>
  <mergeCells count="3">
    <mergeCell ref="A2:D2"/>
    <mergeCell ref="A4:B4"/>
    <mergeCell ref="C4:D4"/>
  </mergeCells>
  <pageMargins left="0.789583333333333" right="0.389583333333333" top="0.979861111111111" bottom="1.1" header="0.509722222222222" footer="0.9"/>
  <pageSetup paperSize="9" orientation="portrait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W26"/>
  <sheetViews>
    <sheetView topLeftCell="F1" workbookViewId="0">
      <selection activeCell="M6" sqref="M6"/>
    </sheetView>
  </sheetViews>
  <sheetFormatPr defaultColWidth="9" defaultRowHeight="14.25"/>
  <cols>
    <col min="1" max="1" width="9" style="65"/>
    <col min="2" max="2" width="7.125" style="65" customWidth="1"/>
    <col min="3" max="3" width="7.25" style="65" customWidth="1"/>
    <col min="4" max="5" width="6.125" style="65" customWidth="1"/>
    <col min="6" max="6" width="7.25" style="65" customWidth="1"/>
    <col min="7" max="15" width="6.125" style="65" customWidth="1"/>
    <col min="16" max="16" width="7.625" style="65" customWidth="1"/>
    <col min="17" max="48" width="6.125" style="65" customWidth="1"/>
    <col min="49" max="16384" width="9" style="65"/>
  </cols>
  <sheetData>
    <row r="1" s="143" customFormat="1" ht="27.75" customHeight="1" spans="1:257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90" t="s">
        <v>1177</v>
      </c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  <c r="IW1" s="144"/>
    </row>
    <row r="2" s="65" customFormat="1" ht="21" customHeight="1" spans="1:48">
      <c r="A2" s="179" t="s">
        <v>1178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</row>
    <row r="3" s="65" customFormat="1" spans="1:48">
      <c r="A3" s="180" t="s">
        <v>1179</v>
      </c>
      <c r="B3" s="180" t="s">
        <v>1180</v>
      </c>
      <c r="C3" s="181" t="s">
        <v>1181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9"/>
      <c r="P3" s="181" t="s">
        <v>1182</v>
      </c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9"/>
      <c r="AR3" s="181" t="s">
        <v>1183</v>
      </c>
      <c r="AS3" s="182"/>
      <c r="AT3" s="182"/>
      <c r="AU3" s="182"/>
      <c r="AV3" s="189"/>
    </row>
    <row r="4" s="65" customFormat="1" ht="67.5" spans="1:48">
      <c r="A4" s="180"/>
      <c r="B4" s="180"/>
      <c r="C4" s="180" t="s">
        <v>1184</v>
      </c>
      <c r="D4" s="183" t="s">
        <v>1185</v>
      </c>
      <c r="E4" s="183" t="s">
        <v>1186</v>
      </c>
      <c r="F4" s="183" t="s">
        <v>1187</v>
      </c>
      <c r="G4" s="183" t="s">
        <v>1188</v>
      </c>
      <c r="H4" s="183" t="s">
        <v>1189</v>
      </c>
      <c r="I4" s="183" t="s">
        <v>1190</v>
      </c>
      <c r="J4" s="183" t="s">
        <v>1191</v>
      </c>
      <c r="K4" s="183" t="s">
        <v>1192</v>
      </c>
      <c r="L4" s="183" t="s">
        <v>1193</v>
      </c>
      <c r="M4" s="183" t="s">
        <v>1194</v>
      </c>
      <c r="N4" s="183" t="s">
        <v>1195</v>
      </c>
      <c r="O4" s="183" t="s">
        <v>1196</v>
      </c>
      <c r="P4" s="183" t="s">
        <v>1184</v>
      </c>
      <c r="Q4" s="183" t="s">
        <v>1197</v>
      </c>
      <c r="R4" s="183" t="s">
        <v>1198</v>
      </c>
      <c r="S4" s="183" t="s">
        <v>1199</v>
      </c>
      <c r="T4" s="183" t="s">
        <v>1200</v>
      </c>
      <c r="U4" s="183" t="s">
        <v>1201</v>
      </c>
      <c r="V4" s="183" t="s">
        <v>1202</v>
      </c>
      <c r="W4" s="183" t="s">
        <v>1203</v>
      </c>
      <c r="X4" s="183" t="s">
        <v>1204</v>
      </c>
      <c r="Y4" s="183" t="s">
        <v>1205</v>
      </c>
      <c r="Z4" s="183" t="s">
        <v>1206</v>
      </c>
      <c r="AA4" s="183" t="s">
        <v>1207</v>
      </c>
      <c r="AB4" s="183" t="s">
        <v>1208</v>
      </c>
      <c r="AC4" s="183" t="s">
        <v>1209</v>
      </c>
      <c r="AD4" s="183" t="s">
        <v>1210</v>
      </c>
      <c r="AE4" s="183" t="s">
        <v>1211</v>
      </c>
      <c r="AF4" s="183" t="s">
        <v>1212</v>
      </c>
      <c r="AG4" s="183" t="s">
        <v>1213</v>
      </c>
      <c r="AH4" s="183" t="s">
        <v>1214</v>
      </c>
      <c r="AI4" s="183" t="s">
        <v>1215</v>
      </c>
      <c r="AJ4" s="183" t="s">
        <v>1216</v>
      </c>
      <c r="AK4" s="183" t="s">
        <v>1217</v>
      </c>
      <c r="AL4" s="183" t="s">
        <v>1218</v>
      </c>
      <c r="AM4" s="183" t="s">
        <v>1219</v>
      </c>
      <c r="AN4" s="183" t="s">
        <v>1220</v>
      </c>
      <c r="AO4" s="183" t="s">
        <v>1221</v>
      </c>
      <c r="AP4" s="183" t="s">
        <v>1222</v>
      </c>
      <c r="AQ4" s="183" t="s">
        <v>1223</v>
      </c>
      <c r="AR4" s="183" t="s">
        <v>1184</v>
      </c>
      <c r="AS4" s="183" t="s">
        <v>1224</v>
      </c>
      <c r="AT4" s="183" t="s">
        <v>1225</v>
      </c>
      <c r="AU4" s="183" t="s">
        <v>1226</v>
      </c>
      <c r="AV4" s="183" t="s">
        <v>1227</v>
      </c>
    </row>
    <row r="5" s="65" customFormat="1" spans="1:48">
      <c r="A5" s="184"/>
      <c r="B5" s="180">
        <v>1</v>
      </c>
      <c r="C5" s="180">
        <v>2</v>
      </c>
      <c r="D5" s="180">
        <v>3</v>
      </c>
      <c r="E5" s="180">
        <v>4</v>
      </c>
      <c r="F5" s="180">
        <v>5</v>
      </c>
      <c r="G5" s="180"/>
      <c r="H5" s="180">
        <v>6</v>
      </c>
      <c r="I5" s="180">
        <v>7</v>
      </c>
      <c r="J5" s="180">
        <v>8</v>
      </c>
      <c r="K5" s="180">
        <v>9</v>
      </c>
      <c r="L5" s="180">
        <v>10</v>
      </c>
      <c r="M5" s="180">
        <v>11</v>
      </c>
      <c r="N5" s="180">
        <v>12</v>
      </c>
      <c r="O5" s="180">
        <v>13</v>
      </c>
      <c r="P5" s="180">
        <v>14</v>
      </c>
      <c r="Q5" s="180">
        <v>15</v>
      </c>
      <c r="R5" s="180">
        <v>16</v>
      </c>
      <c r="S5" s="180">
        <v>17</v>
      </c>
      <c r="T5" s="180">
        <v>18</v>
      </c>
      <c r="U5" s="180">
        <v>19</v>
      </c>
      <c r="V5" s="180">
        <v>20</v>
      </c>
      <c r="W5" s="180">
        <v>21</v>
      </c>
      <c r="X5" s="180">
        <v>22</v>
      </c>
      <c r="Y5" s="180">
        <v>23</v>
      </c>
      <c r="Z5" s="180">
        <v>24</v>
      </c>
      <c r="AA5" s="180">
        <v>25</v>
      </c>
      <c r="AB5" s="180">
        <v>26</v>
      </c>
      <c r="AC5" s="180">
        <v>27</v>
      </c>
      <c r="AD5" s="180">
        <v>28</v>
      </c>
      <c r="AE5" s="180">
        <v>29</v>
      </c>
      <c r="AF5" s="180">
        <v>30</v>
      </c>
      <c r="AG5" s="180">
        <v>31</v>
      </c>
      <c r="AH5" s="180">
        <v>32</v>
      </c>
      <c r="AI5" s="180">
        <v>33</v>
      </c>
      <c r="AJ5" s="180">
        <v>34</v>
      </c>
      <c r="AK5" s="180">
        <v>35</v>
      </c>
      <c r="AL5" s="180">
        <v>36</v>
      </c>
      <c r="AM5" s="180">
        <v>37</v>
      </c>
      <c r="AN5" s="180">
        <v>38</v>
      </c>
      <c r="AO5" s="180">
        <v>39</v>
      </c>
      <c r="AP5" s="180">
        <v>40</v>
      </c>
      <c r="AQ5" s="180">
        <v>41</v>
      </c>
      <c r="AR5" s="180">
        <v>42</v>
      </c>
      <c r="AS5" s="180">
        <v>43</v>
      </c>
      <c r="AT5" s="180">
        <v>44</v>
      </c>
      <c r="AU5" s="180">
        <v>45</v>
      </c>
      <c r="AV5" s="180">
        <v>46</v>
      </c>
    </row>
    <row r="6" s="65" customFormat="1" ht="22.5" spans="1:49">
      <c r="A6" s="185" t="s">
        <v>61</v>
      </c>
      <c r="B6" s="186">
        <f t="shared" ref="B6:B26" si="0">C6+P6+AR6</f>
        <v>5725.2</v>
      </c>
      <c r="C6" s="186">
        <f t="shared" ref="C6:C25" si="1">SUM(D6:O6)</f>
        <v>5125.2</v>
      </c>
      <c r="D6" s="186">
        <v>431.33</v>
      </c>
      <c r="E6" s="186">
        <v>142.1</v>
      </c>
      <c r="F6" s="186">
        <f>331.68+4038.83</f>
        <v>4370.51</v>
      </c>
      <c r="G6" s="186">
        <v>43.26</v>
      </c>
      <c r="H6" s="186">
        <v>133.69</v>
      </c>
      <c r="J6" s="186"/>
      <c r="K6" s="139"/>
      <c r="L6" s="139"/>
      <c r="M6" s="139"/>
      <c r="N6" s="139"/>
      <c r="O6" s="186">
        <v>4.31</v>
      </c>
      <c r="P6" s="186">
        <f t="shared" ref="P6:P25" si="2">SUM(Q6:AQ6)</f>
        <v>600</v>
      </c>
      <c r="Q6" s="186">
        <v>100</v>
      </c>
      <c r="R6" s="186">
        <v>50</v>
      </c>
      <c r="S6" s="186">
        <v>5</v>
      </c>
      <c r="T6" s="186"/>
      <c r="U6" s="186"/>
      <c r="V6" s="186"/>
      <c r="W6" s="186">
        <v>3</v>
      </c>
      <c r="X6" s="186"/>
      <c r="Y6" s="186"/>
      <c r="Z6" s="186">
        <v>50</v>
      </c>
      <c r="AA6" s="186">
        <v>10</v>
      </c>
      <c r="AB6" s="186">
        <v>50</v>
      </c>
      <c r="AC6" s="186"/>
      <c r="AD6" s="186">
        <v>15</v>
      </c>
      <c r="AE6" s="186">
        <v>30</v>
      </c>
      <c r="AF6" s="186">
        <v>10</v>
      </c>
      <c r="AG6" s="186"/>
      <c r="AH6" s="186"/>
      <c r="AI6" s="186"/>
      <c r="AJ6" s="186">
        <v>5</v>
      </c>
      <c r="AK6" s="186"/>
      <c r="AL6" s="186">
        <v>9</v>
      </c>
      <c r="AM6" s="186">
        <v>13</v>
      </c>
      <c r="AN6" s="186">
        <v>2.2</v>
      </c>
      <c r="AO6" s="186">
        <v>159</v>
      </c>
      <c r="AP6" s="186"/>
      <c r="AQ6" s="186">
        <v>88.8</v>
      </c>
      <c r="AR6" s="186">
        <f t="shared" ref="AR6:AR25" si="3">SUM(AS6:AV6)</f>
        <v>0</v>
      </c>
      <c r="AS6" s="186"/>
      <c r="AT6" s="186"/>
      <c r="AV6" s="186"/>
      <c r="AW6" s="176"/>
    </row>
    <row r="7" s="176" customFormat="1" ht="18" customHeight="1" spans="1:49">
      <c r="A7" s="185" t="s">
        <v>62</v>
      </c>
      <c r="B7" s="186">
        <f t="shared" si="0"/>
        <v>0</v>
      </c>
      <c r="C7" s="186">
        <f t="shared" si="1"/>
        <v>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>
        <f t="shared" si="2"/>
        <v>0</v>
      </c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>
        <f t="shared" si="3"/>
        <v>0</v>
      </c>
      <c r="AS7" s="186"/>
      <c r="AT7" s="186"/>
      <c r="AU7" s="186"/>
      <c r="AV7" s="186"/>
      <c r="AW7" s="191"/>
    </row>
    <row r="8" s="65" customFormat="1" ht="22.5" spans="1:48">
      <c r="A8" s="185" t="s">
        <v>63</v>
      </c>
      <c r="B8" s="186">
        <f t="shared" si="0"/>
        <v>0</v>
      </c>
      <c r="C8" s="186">
        <f t="shared" si="1"/>
        <v>0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>
        <f t="shared" si="2"/>
        <v>0</v>
      </c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>
        <f t="shared" si="3"/>
        <v>0</v>
      </c>
      <c r="AS8" s="186"/>
      <c r="AT8" s="186"/>
      <c r="AU8" s="186"/>
      <c r="AV8" s="186"/>
    </row>
    <row r="9" s="65" customFormat="1" ht="19" customHeight="1" spans="1:48">
      <c r="A9" s="185" t="s">
        <v>64</v>
      </c>
      <c r="B9" s="186">
        <f t="shared" si="0"/>
        <v>0</v>
      </c>
      <c r="C9" s="186">
        <f t="shared" si="1"/>
        <v>0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>
        <f t="shared" si="2"/>
        <v>0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>
        <f t="shared" si="3"/>
        <v>0</v>
      </c>
      <c r="AS9" s="186"/>
      <c r="AT9" s="186"/>
      <c r="AU9" s="186"/>
      <c r="AV9" s="186"/>
    </row>
    <row r="10" s="65" customFormat="1" ht="22.5" spans="1:48">
      <c r="A10" s="185" t="s">
        <v>65</v>
      </c>
      <c r="B10" s="186">
        <f t="shared" si="0"/>
        <v>0</v>
      </c>
      <c r="C10" s="186">
        <f t="shared" si="1"/>
        <v>0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>
        <f t="shared" si="2"/>
        <v>0</v>
      </c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>
        <f t="shared" si="3"/>
        <v>0</v>
      </c>
      <c r="AS10" s="186"/>
      <c r="AT10" s="186"/>
      <c r="AU10" s="186"/>
      <c r="AV10" s="186"/>
    </row>
    <row r="11" s="65" customFormat="1" ht="33.75" spans="1:48">
      <c r="A11" s="185" t="s">
        <v>66</v>
      </c>
      <c r="B11" s="186">
        <f t="shared" si="0"/>
        <v>0</v>
      </c>
      <c r="C11" s="186">
        <f t="shared" si="1"/>
        <v>0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>
        <f t="shared" si="2"/>
        <v>0</v>
      </c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>
        <f t="shared" si="3"/>
        <v>0</v>
      </c>
      <c r="AS11" s="186"/>
      <c r="AT11" s="186"/>
      <c r="AU11" s="186"/>
      <c r="AV11" s="186"/>
    </row>
    <row r="12" s="65" customFormat="1" ht="22.5" spans="1:48">
      <c r="A12" s="185" t="s">
        <v>67</v>
      </c>
      <c r="B12" s="186">
        <f t="shared" si="0"/>
        <v>195.96</v>
      </c>
      <c r="C12" s="186">
        <f t="shared" si="1"/>
        <v>181.85</v>
      </c>
      <c r="D12" s="186"/>
      <c r="E12" s="186"/>
      <c r="F12" s="186"/>
      <c r="G12" s="186"/>
      <c r="H12" s="186"/>
      <c r="I12" s="186">
        <v>151.85</v>
      </c>
      <c r="J12" s="186">
        <v>30</v>
      </c>
      <c r="K12" s="186"/>
      <c r="L12" s="186"/>
      <c r="M12" s="186"/>
      <c r="N12" s="186"/>
      <c r="O12" s="186"/>
      <c r="P12" s="186">
        <f t="shared" si="2"/>
        <v>0</v>
      </c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>
        <f t="shared" si="3"/>
        <v>14.11</v>
      </c>
      <c r="AS12" s="186">
        <v>9.95</v>
      </c>
      <c r="AT12" s="186"/>
      <c r="AU12" s="186"/>
      <c r="AV12" s="186">
        <v>4.16</v>
      </c>
    </row>
    <row r="13" s="65" customFormat="1" ht="22.5" spans="1:48">
      <c r="A13" s="185" t="s">
        <v>68</v>
      </c>
      <c r="B13" s="186">
        <f t="shared" si="0"/>
        <v>121.71</v>
      </c>
      <c r="C13" s="186">
        <f t="shared" si="1"/>
        <v>121.71</v>
      </c>
      <c r="D13" s="186"/>
      <c r="E13" s="186"/>
      <c r="F13" s="186"/>
      <c r="G13" s="186"/>
      <c r="H13" s="186"/>
      <c r="I13" s="186"/>
      <c r="J13" s="186"/>
      <c r="K13" s="186">
        <v>83.12</v>
      </c>
      <c r="L13" s="186">
        <v>14</v>
      </c>
      <c r="M13" s="186">
        <f>10.39+7.27+5.31+1.62</f>
        <v>24.59</v>
      </c>
      <c r="N13" s="186"/>
      <c r="O13" s="186"/>
      <c r="P13" s="186">
        <f t="shared" si="2"/>
        <v>0</v>
      </c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>
        <f t="shared" si="3"/>
        <v>0</v>
      </c>
      <c r="AS13" s="186"/>
      <c r="AT13" s="186"/>
      <c r="AU13" s="186"/>
      <c r="AV13" s="186"/>
    </row>
    <row r="14" s="65" customFormat="1" ht="22.5" spans="1:48">
      <c r="A14" s="185" t="s">
        <v>69</v>
      </c>
      <c r="B14" s="186">
        <f t="shared" si="0"/>
        <v>0</v>
      </c>
      <c r="C14" s="186">
        <f t="shared" si="1"/>
        <v>0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>
        <f t="shared" si="2"/>
        <v>0</v>
      </c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>
        <f t="shared" si="3"/>
        <v>0</v>
      </c>
      <c r="AS14" s="186"/>
      <c r="AT14" s="186"/>
      <c r="AU14" s="186"/>
      <c r="AV14" s="186"/>
    </row>
    <row r="15" s="65" customFormat="1" ht="22.5" spans="1:48">
      <c r="A15" s="185" t="s">
        <v>70</v>
      </c>
      <c r="B15" s="186">
        <f t="shared" si="0"/>
        <v>0</v>
      </c>
      <c r="C15" s="186">
        <f t="shared" si="1"/>
        <v>0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>
        <f t="shared" si="2"/>
        <v>0</v>
      </c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>
        <f t="shared" si="3"/>
        <v>0</v>
      </c>
      <c r="AS15" s="186"/>
      <c r="AT15" s="186"/>
      <c r="AU15" s="186"/>
      <c r="AV15" s="186"/>
    </row>
    <row r="16" s="65" customFormat="1" ht="18" customHeight="1" spans="1:48">
      <c r="A16" s="185" t="s">
        <v>71</v>
      </c>
      <c r="B16" s="186">
        <f t="shared" si="0"/>
        <v>0</v>
      </c>
      <c r="C16" s="186">
        <f t="shared" si="1"/>
        <v>0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>
        <f t="shared" si="2"/>
        <v>0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>
        <f t="shared" si="3"/>
        <v>0</v>
      </c>
      <c r="AS16" s="186"/>
      <c r="AT16" s="186"/>
      <c r="AU16" s="186"/>
      <c r="AV16" s="186"/>
    </row>
    <row r="17" s="65" customFormat="1" ht="22.5" spans="1:48">
      <c r="A17" s="185" t="s">
        <v>72</v>
      </c>
      <c r="B17" s="186">
        <f t="shared" si="0"/>
        <v>0</v>
      </c>
      <c r="C17" s="186">
        <f t="shared" si="1"/>
        <v>0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>
        <f t="shared" si="2"/>
        <v>0</v>
      </c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>
        <f t="shared" si="3"/>
        <v>0</v>
      </c>
      <c r="AS17" s="186"/>
      <c r="AT17" s="186"/>
      <c r="AU17" s="186"/>
      <c r="AV17" s="186"/>
    </row>
    <row r="18" s="65" customFormat="1" ht="33.75" spans="1:48">
      <c r="A18" s="185" t="s">
        <v>73</v>
      </c>
      <c r="B18" s="186">
        <f t="shared" si="0"/>
        <v>0</v>
      </c>
      <c r="C18" s="186">
        <f t="shared" si="1"/>
        <v>0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>
        <f t="shared" si="2"/>
        <v>0</v>
      </c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>
        <f t="shared" si="3"/>
        <v>0</v>
      </c>
      <c r="AS18" s="186"/>
      <c r="AT18" s="186"/>
      <c r="AU18" s="186"/>
      <c r="AV18" s="186"/>
    </row>
    <row r="19" s="65" customFormat="1" ht="22.5" spans="1:48">
      <c r="A19" s="185" t="s">
        <v>74</v>
      </c>
      <c r="B19" s="186">
        <f t="shared" si="0"/>
        <v>0</v>
      </c>
      <c r="C19" s="186">
        <f t="shared" si="1"/>
        <v>0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>
        <f t="shared" si="2"/>
        <v>0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>
        <f t="shared" si="3"/>
        <v>0</v>
      </c>
      <c r="AS19" s="186"/>
      <c r="AT19" s="186"/>
      <c r="AU19" s="186"/>
      <c r="AV19" s="186"/>
    </row>
    <row r="20" s="65" customFormat="1" ht="25" customHeight="1" spans="1:48">
      <c r="A20" s="185" t="s">
        <v>75</v>
      </c>
      <c r="B20" s="186">
        <f t="shared" si="0"/>
        <v>0</v>
      </c>
      <c r="C20" s="186">
        <f t="shared" si="1"/>
        <v>0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>
        <f t="shared" si="2"/>
        <v>0</v>
      </c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>
        <f t="shared" si="3"/>
        <v>0</v>
      </c>
      <c r="AS20" s="186"/>
      <c r="AT20" s="186"/>
      <c r="AU20" s="186"/>
      <c r="AV20" s="186"/>
    </row>
    <row r="21" s="65" customFormat="1" ht="33.75" spans="1:48">
      <c r="A21" s="185" t="s">
        <v>77</v>
      </c>
      <c r="B21" s="186">
        <f t="shared" si="0"/>
        <v>0</v>
      </c>
      <c r="C21" s="186">
        <f t="shared" si="1"/>
        <v>0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>
        <f t="shared" si="2"/>
        <v>0</v>
      </c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>
        <f t="shared" si="3"/>
        <v>0</v>
      </c>
      <c r="AS21" s="186"/>
      <c r="AT21" s="186"/>
      <c r="AU21" s="186"/>
      <c r="AV21" s="186"/>
    </row>
    <row r="22" s="65" customFormat="1" ht="22.5" spans="1:48">
      <c r="A22" s="185" t="s">
        <v>78</v>
      </c>
      <c r="B22" s="186">
        <f t="shared" si="0"/>
        <v>235.12</v>
      </c>
      <c r="C22" s="186">
        <f t="shared" si="1"/>
        <v>235.12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>
        <v>235.12</v>
      </c>
      <c r="O22" s="186"/>
      <c r="P22" s="186">
        <f t="shared" si="2"/>
        <v>0</v>
      </c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>
        <f t="shared" si="3"/>
        <v>0</v>
      </c>
      <c r="AS22" s="186"/>
      <c r="AT22" s="186"/>
      <c r="AU22" s="186"/>
      <c r="AV22" s="186"/>
    </row>
    <row r="23" s="65" customFormat="1" ht="22.5" spans="1:48">
      <c r="A23" s="185" t="s">
        <v>79</v>
      </c>
      <c r="B23" s="186">
        <f t="shared" si="0"/>
        <v>0</v>
      </c>
      <c r="C23" s="186">
        <f t="shared" si="1"/>
        <v>0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>
        <f t="shared" si="2"/>
        <v>0</v>
      </c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>
        <f t="shared" si="3"/>
        <v>0</v>
      </c>
      <c r="AS23" s="186"/>
      <c r="AT23" s="186"/>
      <c r="AU23" s="186"/>
      <c r="AV23" s="186"/>
    </row>
    <row r="24" s="65" customFormat="1" ht="33.75" spans="1:48">
      <c r="A24" s="185" t="s">
        <v>80</v>
      </c>
      <c r="B24" s="186">
        <f t="shared" si="0"/>
        <v>0</v>
      </c>
      <c r="C24" s="186">
        <f t="shared" si="1"/>
        <v>0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>
        <f t="shared" si="2"/>
        <v>0</v>
      </c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>
        <f t="shared" si="3"/>
        <v>0</v>
      </c>
      <c r="AS24" s="186"/>
      <c r="AT24" s="186"/>
      <c r="AU24" s="186"/>
      <c r="AV24" s="186"/>
    </row>
    <row r="25" s="65" customFormat="1" spans="1:48">
      <c r="A25" s="185" t="s">
        <v>81</v>
      </c>
      <c r="B25" s="186">
        <f t="shared" si="0"/>
        <v>0</v>
      </c>
      <c r="C25" s="186">
        <f t="shared" si="1"/>
        <v>0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>
        <f t="shared" si="2"/>
        <v>0</v>
      </c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>
        <f t="shared" si="3"/>
        <v>0</v>
      </c>
      <c r="AS25" s="186"/>
      <c r="AT25" s="186"/>
      <c r="AU25" s="186"/>
      <c r="AV25" s="186"/>
    </row>
    <row r="26" s="65" customFormat="1" spans="1:48">
      <c r="A26" s="187" t="s">
        <v>1180</v>
      </c>
      <c r="B26" s="186">
        <f t="shared" si="0"/>
        <v>6277.99</v>
      </c>
      <c r="C26" s="186">
        <f>SUM(C6:C25)</f>
        <v>5663.88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6">
        <f>SUM(P6:P25)</f>
        <v>600</v>
      </c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6">
        <f>SUM(AR6:AR25)</f>
        <v>14.11</v>
      </c>
      <c r="AS26" s="188"/>
      <c r="AT26" s="188"/>
      <c r="AU26" s="188"/>
      <c r="AV26" s="188"/>
    </row>
  </sheetData>
  <mergeCells count="6">
    <mergeCell ref="A2:AV2"/>
    <mergeCell ref="C3:O3"/>
    <mergeCell ref="P3:AQ3"/>
    <mergeCell ref="AR3:AV3"/>
    <mergeCell ref="A3:A4"/>
    <mergeCell ref="B3:B4"/>
  </mergeCells>
  <printOptions horizontalCentered="1"/>
  <pageMargins left="0" right="0" top="0.2125" bottom="0.0152777777777778" header="0.302777777777778" footer="0.302777777777778"/>
  <pageSetup paperSize="9" scale="5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I19"/>
  <sheetViews>
    <sheetView workbookViewId="0">
      <selection activeCell="F14" sqref="F14"/>
    </sheetView>
  </sheetViews>
  <sheetFormatPr defaultColWidth="9" defaultRowHeight="11.25"/>
  <cols>
    <col min="1" max="1" width="16.875" style="160" customWidth="1"/>
    <col min="2" max="9" width="11.625" style="160" customWidth="1"/>
    <col min="10" max="16384" width="9" style="160"/>
  </cols>
  <sheetData>
    <row r="1" s="158" customFormat="1" ht="13.5" spans="1:1">
      <c r="A1" s="144"/>
    </row>
    <row r="2" ht="18.75" spans="1:9">
      <c r="A2" s="161" t="s">
        <v>1228</v>
      </c>
      <c r="B2" s="161"/>
      <c r="C2" s="161"/>
      <c r="D2" s="161"/>
      <c r="E2" s="161"/>
      <c r="F2" s="161"/>
      <c r="G2" s="161"/>
      <c r="H2" s="161"/>
      <c r="I2" s="161"/>
    </row>
    <row r="3" ht="18" spans="1:9">
      <c r="A3" s="162"/>
      <c r="B3" s="163"/>
      <c r="C3" s="163"/>
      <c r="D3" s="163"/>
      <c r="E3" s="163"/>
      <c r="F3" s="163"/>
      <c r="G3" s="163"/>
      <c r="H3" s="164"/>
      <c r="I3" s="175" t="s">
        <v>3</v>
      </c>
    </row>
    <row r="4" ht="21" customHeight="1" spans="1:9">
      <c r="A4" s="165" t="s">
        <v>1229</v>
      </c>
      <c r="B4" s="166" t="s">
        <v>1230</v>
      </c>
      <c r="C4" s="166"/>
      <c r="D4" s="166"/>
      <c r="E4" s="166"/>
      <c r="F4" s="166" t="s">
        <v>1231</v>
      </c>
      <c r="G4" s="166"/>
      <c r="H4" s="166"/>
      <c r="I4" s="166"/>
    </row>
    <row r="5" s="159" customFormat="1" ht="21" customHeight="1" spans="1:9">
      <c r="A5" s="165"/>
      <c r="B5" s="167" t="s">
        <v>1232</v>
      </c>
      <c r="C5" s="167" t="s">
        <v>1233</v>
      </c>
      <c r="D5" s="167" t="s">
        <v>1234</v>
      </c>
      <c r="E5" s="167" t="s">
        <v>1235</v>
      </c>
      <c r="F5" s="167" t="s">
        <v>1232</v>
      </c>
      <c r="G5" s="167" t="s">
        <v>1233</v>
      </c>
      <c r="H5" s="167" t="s">
        <v>1234</v>
      </c>
      <c r="I5" s="167" t="s">
        <v>1235</v>
      </c>
    </row>
    <row r="6" s="159" customFormat="1" ht="21" customHeight="1" spans="1:9">
      <c r="A6" s="168"/>
      <c r="B6" s="168"/>
      <c r="C6" s="169"/>
      <c r="D6" s="169"/>
      <c r="E6" s="169"/>
      <c r="F6" s="168"/>
      <c r="G6" s="169"/>
      <c r="H6" s="169"/>
      <c r="I6" s="169"/>
    </row>
    <row r="7" s="159" customFormat="1" ht="21" customHeight="1" spans="1:9">
      <c r="A7" s="168"/>
      <c r="B7" s="168"/>
      <c r="C7" s="169"/>
      <c r="D7" s="169"/>
      <c r="E7" s="169"/>
      <c r="F7" s="168"/>
      <c r="G7" s="169"/>
      <c r="H7" s="169"/>
      <c r="I7" s="169"/>
    </row>
    <row r="8" s="159" customFormat="1" ht="21" customHeight="1" spans="1:9">
      <c r="A8" s="168"/>
      <c r="B8" s="168"/>
      <c r="C8" s="169"/>
      <c r="D8" s="169"/>
      <c r="E8" s="169"/>
      <c r="F8" s="168"/>
      <c r="G8" s="169"/>
      <c r="H8" s="169"/>
      <c r="I8" s="169"/>
    </row>
    <row r="9" s="159" customFormat="1" ht="21" customHeight="1" spans="1:9">
      <c r="A9" s="168"/>
      <c r="B9" s="168"/>
      <c r="C9" s="170"/>
      <c r="D9" s="169"/>
      <c r="E9" s="169"/>
      <c r="F9" s="168"/>
      <c r="G9" s="169"/>
      <c r="H9" s="169"/>
      <c r="I9" s="169"/>
    </row>
    <row r="10" s="159" customFormat="1" ht="21" customHeight="1" spans="1:9">
      <c r="A10" s="171"/>
      <c r="B10" s="168"/>
      <c r="C10" s="169"/>
      <c r="D10" s="169"/>
      <c r="E10" s="169"/>
      <c r="F10" s="172"/>
      <c r="G10" s="169"/>
      <c r="H10" s="169"/>
      <c r="I10" s="169"/>
    </row>
    <row r="11" s="159" customFormat="1" ht="21" customHeight="1" spans="1:9">
      <c r="A11" s="168"/>
      <c r="B11" s="168"/>
      <c r="C11" s="169"/>
      <c r="D11" s="169"/>
      <c r="E11" s="169"/>
      <c r="F11" s="172"/>
      <c r="G11" s="169"/>
      <c r="H11" s="169"/>
      <c r="I11" s="169"/>
    </row>
    <row r="12" s="159" customFormat="1" ht="21" customHeight="1" spans="1:9">
      <c r="A12" s="168"/>
      <c r="B12" s="168"/>
      <c r="C12" s="169"/>
      <c r="D12" s="169"/>
      <c r="E12" s="169"/>
      <c r="F12" s="172"/>
      <c r="G12" s="169"/>
      <c r="H12" s="169"/>
      <c r="I12" s="169"/>
    </row>
    <row r="13" s="159" customFormat="1" ht="21" customHeight="1" spans="1:9">
      <c r="A13" s="168"/>
      <c r="B13" s="168"/>
      <c r="C13" s="169"/>
      <c r="D13" s="169"/>
      <c r="E13" s="169"/>
      <c r="F13" s="172"/>
      <c r="G13" s="169"/>
      <c r="H13" s="169"/>
      <c r="I13" s="169"/>
    </row>
    <row r="14" s="159" customFormat="1" ht="21" customHeight="1" spans="1:9">
      <c r="A14" s="168"/>
      <c r="B14" s="168"/>
      <c r="C14" s="169"/>
      <c r="D14" s="169"/>
      <c r="E14" s="169"/>
      <c r="F14" s="172"/>
      <c r="G14" s="169"/>
      <c r="H14" s="169"/>
      <c r="I14" s="169"/>
    </row>
    <row r="15" s="159" customFormat="1" ht="21" customHeight="1" spans="1:9">
      <c r="A15" s="168"/>
      <c r="B15" s="168"/>
      <c r="C15" s="169"/>
      <c r="D15" s="169"/>
      <c r="E15" s="169"/>
      <c r="F15" s="172"/>
      <c r="G15" s="169"/>
      <c r="H15" s="169"/>
      <c r="I15" s="169"/>
    </row>
    <row r="16" s="159" customFormat="1" ht="21" customHeight="1" spans="1:9">
      <c r="A16" s="168"/>
      <c r="B16" s="168"/>
      <c r="C16" s="169"/>
      <c r="D16" s="169"/>
      <c r="E16" s="169"/>
      <c r="F16" s="172"/>
      <c r="G16" s="169"/>
      <c r="H16" s="169"/>
      <c r="I16" s="169"/>
    </row>
    <row r="17" s="159" customFormat="1" ht="21" customHeight="1" spans="1:9">
      <c r="A17" s="168"/>
      <c r="B17" s="168"/>
      <c r="C17" s="169"/>
      <c r="D17" s="169"/>
      <c r="E17" s="169"/>
      <c r="F17" s="172"/>
      <c r="G17" s="169"/>
      <c r="H17" s="169"/>
      <c r="I17" s="169"/>
    </row>
    <row r="18" s="159" customFormat="1" ht="21" customHeight="1" spans="1:9">
      <c r="A18" s="168"/>
      <c r="B18" s="168"/>
      <c r="C18" s="169"/>
      <c r="D18" s="169"/>
      <c r="E18" s="169"/>
      <c r="F18" s="172"/>
      <c r="G18" s="169"/>
      <c r="H18" s="169"/>
      <c r="I18" s="169"/>
    </row>
    <row r="19" ht="21" customHeight="1" spans="1:9">
      <c r="A19" s="165" t="s">
        <v>1236</v>
      </c>
      <c r="B19" s="165">
        <f t="shared" ref="B19:H19" si="0">SUM(B6:B18)</f>
        <v>0</v>
      </c>
      <c r="C19" s="169">
        <f t="shared" si="0"/>
        <v>0</v>
      </c>
      <c r="D19" s="169">
        <f t="shared" si="0"/>
        <v>0</v>
      </c>
      <c r="E19" s="173">
        <f>SUM(B19:D19)</f>
        <v>0</v>
      </c>
      <c r="F19" s="174">
        <f t="shared" si="0"/>
        <v>0</v>
      </c>
      <c r="G19" s="169">
        <f t="shared" si="0"/>
        <v>0</v>
      </c>
      <c r="H19" s="169">
        <f t="shared" si="0"/>
        <v>0</v>
      </c>
      <c r="I19" s="173">
        <f>SUM(F19:H19)</f>
        <v>0</v>
      </c>
    </row>
  </sheetData>
  <mergeCells count="4">
    <mergeCell ref="A2:I2"/>
    <mergeCell ref="B4:E4"/>
    <mergeCell ref="F4:I4"/>
    <mergeCell ref="A4:A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表1 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  <vt:lpstr>表22</vt:lpstr>
      <vt:lpstr>表23</vt:lpstr>
      <vt:lpstr>表24</vt:lpstr>
      <vt:lpstr>表25</vt:lpstr>
      <vt:lpstr>Sheet1</vt:lpstr>
      <vt:lpstr>Sheet2</vt:lpstr>
      <vt:lpstr>Sheet3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布凡</cp:lastModifiedBy>
  <dcterms:created xsi:type="dcterms:W3CDTF">2023-02-03T06:57:00Z</dcterms:created>
  <dcterms:modified xsi:type="dcterms:W3CDTF">2023-02-17T08:42:12Z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1013252F4C8142FD8EC67B8EA46FC81E</vt:lpwstr>
  </property>
  <property fmtid="{D5CDD505-2E9C-101B-9397-08002B2CF9AE}" pid="3" name="KSOProductBuildVer">
    <vt:lpwstr>2052-11.1.0.13703</vt:lpwstr>
  </property>
</Properties>
</file>